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35" windowWidth="12120" windowHeight="9120" tabRatio="642"/>
  </bookViews>
  <sheets>
    <sheet name="No Liability_50 years" sheetId="5" r:id="rId1"/>
    <sheet name="Time value Permanence50" sheetId="3" r:id="rId2"/>
  </sheets>
  <calcPr calcId="114210"/>
</workbook>
</file>

<file path=xl/calcChain.xml><?xml version="1.0" encoding="utf-8"?>
<calcChain xmlns="http://schemas.openxmlformats.org/spreadsheetml/2006/main">
  <c r="E11" i="5"/>
  <c r="E12"/>
  <c r="E10"/>
  <c r="D9"/>
  <c r="E9"/>
  <c r="D15"/>
  <c r="E15"/>
  <c r="E16"/>
  <c r="E54"/>
  <c r="E55"/>
  <c r="D16"/>
  <c r="C2" i="3"/>
  <c r="C4"/>
  <c r="B4"/>
  <c r="D17" i="5"/>
  <c r="D18"/>
  <c r="D19"/>
  <c r="C5" i="3"/>
  <c r="D2"/>
  <c r="D5"/>
  <c r="B5"/>
  <c r="E17" i="5"/>
  <c r="E18"/>
  <c r="E19"/>
  <c r="E21"/>
  <c r="E49"/>
  <c r="E50"/>
  <c r="E26"/>
  <c r="E27"/>
  <c r="E31"/>
  <c r="E35"/>
  <c r="E38"/>
  <c r="E13"/>
  <c r="E14"/>
  <c r="E20"/>
  <c r="E22"/>
  <c r="E58"/>
  <c r="F11"/>
  <c r="F12"/>
  <c r="F10"/>
  <c r="F9"/>
  <c r="F15"/>
  <c r="F16"/>
  <c r="F54"/>
  <c r="F55"/>
  <c r="C6" i="3"/>
  <c r="D6"/>
  <c r="E2"/>
  <c r="E6"/>
  <c r="B6"/>
  <c r="F17" i="5"/>
  <c r="F18"/>
  <c r="F19"/>
  <c r="F21"/>
  <c r="F49"/>
  <c r="F50"/>
  <c r="F26"/>
  <c r="F27"/>
  <c r="F31"/>
  <c r="F35"/>
  <c r="F38"/>
  <c r="F13"/>
  <c r="F14"/>
  <c r="F20"/>
  <c r="F22"/>
  <c r="F58"/>
  <c r="G11"/>
  <c r="G12"/>
  <c r="G10"/>
  <c r="G9"/>
  <c r="G15"/>
  <c r="G16"/>
  <c r="G54"/>
  <c r="G55"/>
  <c r="C7" i="3"/>
  <c r="D7"/>
  <c r="E7"/>
  <c r="F2"/>
  <c r="F7"/>
  <c r="B7"/>
  <c r="G17" i="5"/>
  <c r="G18"/>
  <c r="G19"/>
  <c r="G21"/>
  <c r="G49"/>
  <c r="G50"/>
  <c r="G26"/>
  <c r="G27"/>
  <c r="G31"/>
  <c r="G35"/>
  <c r="G38"/>
  <c r="G13"/>
  <c r="G14"/>
  <c r="G20"/>
  <c r="G22"/>
  <c r="G58"/>
  <c r="H11"/>
  <c r="H12"/>
  <c r="H10"/>
  <c r="H9"/>
  <c r="H15"/>
  <c r="H16"/>
  <c r="H54"/>
  <c r="H55"/>
  <c r="C8" i="3"/>
  <c r="D8"/>
  <c r="E8"/>
  <c r="F8"/>
  <c r="G2"/>
  <c r="G8"/>
  <c r="B8"/>
  <c r="H17" i="5"/>
  <c r="H18"/>
  <c r="H19"/>
  <c r="H21"/>
  <c r="H49"/>
  <c r="H50"/>
  <c r="H26"/>
  <c r="H27"/>
  <c r="H31"/>
  <c r="H35"/>
  <c r="H38"/>
  <c r="H13"/>
  <c r="H14"/>
  <c r="H20"/>
  <c r="H22"/>
  <c r="H58"/>
  <c r="I11"/>
  <c r="I12"/>
  <c r="I10"/>
  <c r="I9"/>
  <c r="I15"/>
  <c r="I16"/>
  <c r="I54"/>
  <c r="I55"/>
  <c r="C9" i="3"/>
  <c r="D9"/>
  <c r="E9"/>
  <c r="F9"/>
  <c r="G9"/>
  <c r="H2"/>
  <c r="H9"/>
  <c r="B9"/>
  <c r="I17" i="5"/>
  <c r="I18"/>
  <c r="I19"/>
  <c r="I21"/>
  <c r="I49"/>
  <c r="I50"/>
  <c r="I26"/>
  <c r="I27"/>
  <c r="I31"/>
  <c r="I35"/>
  <c r="I38"/>
  <c r="I13"/>
  <c r="I14"/>
  <c r="I20"/>
  <c r="I22"/>
  <c r="I58"/>
  <c r="J11"/>
  <c r="J12"/>
  <c r="J10"/>
  <c r="J9"/>
  <c r="J15"/>
  <c r="J16"/>
  <c r="J54"/>
  <c r="J55"/>
  <c r="C10" i="3"/>
  <c r="D10"/>
  <c r="E10"/>
  <c r="F10"/>
  <c r="G10"/>
  <c r="H10"/>
  <c r="I2"/>
  <c r="I10"/>
  <c r="B10"/>
  <c r="J17" i="5"/>
  <c r="J18"/>
  <c r="J19"/>
  <c r="J21"/>
  <c r="J49"/>
  <c r="J50"/>
  <c r="J26"/>
  <c r="J27"/>
  <c r="J31"/>
  <c r="J35"/>
  <c r="J38"/>
  <c r="J13"/>
  <c r="J14"/>
  <c r="J20"/>
  <c r="J22"/>
  <c r="J58"/>
  <c r="K11"/>
  <c r="K12"/>
  <c r="K10"/>
  <c r="K9"/>
  <c r="K15"/>
  <c r="K16"/>
  <c r="K54"/>
  <c r="K55"/>
  <c r="C11" i="3"/>
  <c r="D11"/>
  <c r="E11"/>
  <c r="F11"/>
  <c r="G11"/>
  <c r="H11"/>
  <c r="I11"/>
  <c r="J2"/>
  <c r="J11"/>
  <c r="B11"/>
  <c r="K17" i="5"/>
  <c r="K18"/>
  <c r="K19"/>
  <c r="K21"/>
  <c r="K49"/>
  <c r="K50"/>
  <c r="K26"/>
  <c r="K27"/>
  <c r="K31"/>
  <c r="K35"/>
  <c r="K38"/>
  <c r="K13"/>
  <c r="K14"/>
  <c r="K20"/>
  <c r="K22"/>
  <c r="K58"/>
  <c r="L11"/>
  <c r="L12"/>
  <c r="L10"/>
  <c r="L9"/>
  <c r="L15"/>
  <c r="L16"/>
  <c r="L54"/>
  <c r="L55"/>
  <c r="C12" i="3"/>
  <c r="D12"/>
  <c r="E12"/>
  <c r="F12"/>
  <c r="G12"/>
  <c r="H12"/>
  <c r="I12"/>
  <c r="J12"/>
  <c r="K2"/>
  <c r="K12"/>
  <c r="B12"/>
  <c r="L17" i="5"/>
  <c r="L18"/>
  <c r="L19"/>
  <c r="L21"/>
  <c r="L49"/>
  <c r="L50"/>
  <c r="L26"/>
  <c r="L27"/>
  <c r="L31"/>
  <c r="L35"/>
  <c r="L38"/>
  <c r="L13"/>
  <c r="L14"/>
  <c r="L20"/>
  <c r="L22"/>
  <c r="L58"/>
  <c r="M11"/>
  <c r="M12"/>
  <c r="M10"/>
  <c r="M9"/>
  <c r="M15"/>
  <c r="M16"/>
  <c r="M54"/>
  <c r="M55"/>
  <c r="C13" i="3"/>
  <c r="D13"/>
  <c r="E13"/>
  <c r="F13"/>
  <c r="G13"/>
  <c r="H13"/>
  <c r="I13"/>
  <c r="J13"/>
  <c r="K13"/>
  <c r="L2"/>
  <c r="L13"/>
  <c r="B13"/>
  <c r="M17" i="5"/>
  <c r="M18"/>
  <c r="M19"/>
  <c r="M21"/>
  <c r="M49"/>
  <c r="M50"/>
  <c r="M26"/>
  <c r="M27"/>
  <c r="M31"/>
  <c r="M35"/>
  <c r="M38"/>
  <c r="M13"/>
  <c r="M14"/>
  <c r="M20"/>
  <c r="M22"/>
  <c r="M58"/>
  <c r="N11"/>
  <c r="N12"/>
  <c r="N10"/>
  <c r="N9"/>
  <c r="N15"/>
  <c r="N16"/>
  <c r="N54"/>
  <c r="N55"/>
  <c r="C14" i="3"/>
  <c r="D14"/>
  <c r="E14"/>
  <c r="F14"/>
  <c r="G14"/>
  <c r="H14"/>
  <c r="I14"/>
  <c r="J14"/>
  <c r="K14"/>
  <c r="L14"/>
  <c r="M2"/>
  <c r="M14"/>
  <c r="B14"/>
  <c r="N17" i="5"/>
  <c r="N18"/>
  <c r="N19"/>
  <c r="N21"/>
  <c r="N49"/>
  <c r="N50"/>
  <c r="N26"/>
  <c r="N27"/>
  <c r="N31"/>
  <c r="N35"/>
  <c r="N38"/>
  <c r="N13"/>
  <c r="N14"/>
  <c r="N20"/>
  <c r="N22"/>
  <c r="N58"/>
  <c r="O11"/>
  <c r="O12"/>
  <c r="O10"/>
  <c r="O9"/>
  <c r="O15"/>
  <c r="O16"/>
  <c r="O54"/>
  <c r="O55"/>
  <c r="C15" i="3"/>
  <c r="D15"/>
  <c r="E15"/>
  <c r="F15"/>
  <c r="G15"/>
  <c r="H15"/>
  <c r="I15"/>
  <c r="J15"/>
  <c r="K15"/>
  <c r="L15"/>
  <c r="M15"/>
  <c r="N2"/>
  <c r="N15"/>
  <c r="B15"/>
  <c r="O17" i="5"/>
  <c r="O18"/>
  <c r="O19"/>
  <c r="O21"/>
  <c r="O49"/>
  <c r="O50"/>
  <c r="O26"/>
  <c r="O27"/>
  <c r="O31"/>
  <c r="O35"/>
  <c r="O38"/>
  <c r="O13"/>
  <c r="O14"/>
  <c r="O20"/>
  <c r="O22"/>
  <c r="O58"/>
  <c r="P11"/>
  <c r="P12"/>
  <c r="P10"/>
  <c r="P9"/>
  <c r="P15"/>
  <c r="P16"/>
  <c r="P54"/>
  <c r="P55"/>
  <c r="C16" i="3"/>
  <c r="D16"/>
  <c r="E16"/>
  <c r="F16"/>
  <c r="G16"/>
  <c r="H16"/>
  <c r="I16"/>
  <c r="J16"/>
  <c r="K16"/>
  <c r="L16"/>
  <c r="M16"/>
  <c r="N16"/>
  <c r="O2"/>
  <c r="O16"/>
  <c r="B16"/>
  <c r="P17" i="5"/>
  <c r="P18"/>
  <c r="P19"/>
  <c r="P21"/>
  <c r="P49"/>
  <c r="P50"/>
  <c r="P26"/>
  <c r="P27"/>
  <c r="P31"/>
  <c r="P35"/>
  <c r="P38"/>
  <c r="P13"/>
  <c r="P14"/>
  <c r="P20"/>
  <c r="P22"/>
  <c r="P58"/>
  <c r="Q11"/>
  <c r="Q12"/>
  <c r="Q10"/>
  <c r="Q9"/>
  <c r="Q15"/>
  <c r="Q16"/>
  <c r="Q54"/>
  <c r="Q55"/>
  <c r="C17" i="3"/>
  <c r="D17"/>
  <c r="E17"/>
  <c r="F17"/>
  <c r="G17"/>
  <c r="H17"/>
  <c r="I17"/>
  <c r="J17"/>
  <c r="K17"/>
  <c r="L17"/>
  <c r="M17"/>
  <c r="N17"/>
  <c r="O17"/>
  <c r="P2"/>
  <c r="P17"/>
  <c r="B17"/>
  <c r="Q17" i="5"/>
  <c r="Q18"/>
  <c r="Q19"/>
  <c r="Q21"/>
  <c r="Q49"/>
  <c r="Q50"/>
  <c r="Q26"/>
  <c r="Q27"/>
  <c r="Q31"/>
  <c r="Q35"/>
  <c r="Q38"/>
  <c r="Q13"/>
  <c r="Q14"/>
  <c r="Q20"/>
  <c r="Q22"/>
  <c r="Q58"/>
  <c r="R11"/>
  <c r="R12"/>
  <c r="R10"/>
  <c r="R9"/>
  <c r="R15"/>
  <c r="R16"/>
  <c r="R54"/>
  <c r="R55"/>
  <c r="C18" i="3"/>
  <c r="D18"/>
  <c r="E18"/>
  <c r="F18"/>
  <c r="G18"/>
  <c r="H18"/>
  <c r="I18"/>
  <c r="J18"/>
  <c r="K18"/>
  <c r="L18"/>
  <c r="M18"/>
  <c r="N18"/>
  <c r="O18"/>
  <c r="P18"/>
  <c r="Q2"/>
  <c r="Q18"/>
  <c r="B18"/>
  <c r="R17" i="5"/>
  <c r="R18"/>
  <c r="R19"/>
  <c r="R21"/>
  <c r="R49"/>
  <c r="R50"/>
  <c r="R26"/>
  <c r="R27"/>
  <c r="R31"/>
  <c r="R35"/>
  <c r="R38"/>
  <c r="R13"/>
  <c r="R14"/>
  <c r="R20"/>
  <c r="R22"/>
  <c r="R58"/>
  <c r="S11"/>
  <c r="S12"/>
  <c r="S10"/>
  <c r="S9"/>
  <c r="S15"/>
  <c r="S16"/>
  <c r="S54"/>
  <c r="S55"/>
  <c r="C19" i="3"/>
  <c r="D19"/>
  <c r="E19"/>
  <c r="F19"/>
  <c r="G19"/>
  <c r="H19"/>
  <c r="I19"/>
  <c r="J19"/>
  <c r="K19"/>
  <c r="L19"/>
  <c r="M19"/>
  <c r="N19"/>
  <c r="O19"/>
  <c r="P19"/>
  <c r="Q19"/>
  <c r="R2"/>
  <c r="R19"/>
  <c r="B19"/>
  <c r="S17" i="5"/>
  <c r="S18"/>
  <c r="S19"/>
  <c r="S21"/>
  <c r="S49"/>
  <c r="S50"/>
  <c r="S26"/>
  <c r="S27"/>
  <c r="S31"/>
  <c r="S35"/>
  <c r="S38"/>
  <c r="S13"/>
  <c r="S14"/>
  <c r="S20"/>
  <c r="S22"/>
  <c r="S58"/>
  <c r="T11"/>
  <c r="T12"/>
  <c r="T10"/>
  <c r="T9"/>
  <c r="T15"/>
  <c r="T16"/>
  <c r="T54"/>
  <c r="T55"/>
  <c r="C20" i="3"/>
  <c r="D20"/>
  <c r="E20"/>
  <c r="F20"/>
  <c r="G20"/>
  <c r="H20"/>
  <c r="I20"/>
  <c r="J20"/>
  <c r="K20"/>
  <c r="L20"/>
  <c r="M20"/>
  <c r="N20"/>
  <c r="O20"/>
  <c r="P20"/>
  <c r="Q20"/>
  <c r="R20"/>
  <c r="S2"/>
  <c r="S20"/>
  <c r="B20"/>
  <c r="T17" i="5"/>
  <c r="T18"/>
  <c r="T19"/>
  <c r="T21"/>
  <c r="T49"/>
  <c r="T50"/>
  <c r="T26"/>
  <c r="T27"/>
  <c r="T31"/>
  <c r="T35"/>
  <c r="T38"/>
  <c r="T13"/>
  <c r="T14"/>
  <c r="T20"/>
  <c r="T22"/>
  <c r="T58"/>
  <c r="U11"/>
  <c r="U12"/>
  <c r="U10"/>
  <c r="U9"/>
  <c r="U15"/>
  <c r="U16"/>
  <c r="U54"/>
  <c r="U55"/>
  <c r="C21" i="3"/>
  <c r="D21"/>
  <c r="E21"/>
  <c r="F21"/>
  <c r="G21"/>
  <c r="H21"/>
  <c r="I21"/>
  <c r="J21"/>
  <c r="K21"/>
  <c r="L21"/>
  <c r="M21"/>
  <c r="N21"/>
  <c r="O21"/>
  <c r="P21"/>
  <c r="Q21"/>
  <c r="R21"/>
  <c r="S21"/>
  <c r="T2"/>
  <c r="T21"/>
  <c r="B21"/>
  <c r="U17" i="5"/>
  <c r="U18"/>
  <c r="U19"/>
  <c r="U21"/>
  <c r="U49"/>
  <c r="U50"/>
  <c r="U26"/>
  <c r="U27"/>
  <c r="U31"/>
  <c r="U35"/>
  <c r="U38"/>
  <c r="U13"/>
  <c r="U14"/>
  <c r="U20"/>
  <c r="U22"/>
  <c r="U58"/>
  <c r="V11"/>
  <c r="V12"/>
  <c r="V10"/>
  <c r="V9"/>
  <c r="V15"/>
  <c r="V16"/>
  <c r="V54"/>
  <c r="V55"/>
  <c r="C22" i="3"/>
  <c r="D22"/>
  <c r="E22"/>
  <c r="F22"/>
  <c r="G22"/>
  <c r="H22"/>
  <c r="I22"/>
  <c r="J22"/>
  <c r="K22"/>
  <c r="L22"/>
  <c r="M22"/>
  <c r="N22"/>
  <c r="O22"/>
  <c r="P22"/>
  <c r="Q22"/>
  <c r="R22"/>
  <c r="S22"/>
  <c r="T22"/>
  <c r="U2"/>
  <c r="U22"/>
  <c r="B22"/>
  <c r="V17" i="5"/>
  <c r="V18"/>
  <c r="V19"/>
  <c r="V21"/>
  <c r="V49"/>
  <c r="V50"/>
  <c r="V26"/>
  <c r="V27"/>
  <c r="V31"/>
  <c r="V35"/>
  <c r="V38"/>
  <c r="V13"/>
  <c r="V14"/>
  <c r="V20"/>
  <c r="V22"/>
  <c r="V58"/>
  <c r="W11"/>
  <c r="W12"/>
  <c r="W10"/>
  <c r="W9"/>
  <c r="W15"/>
  <c r="W16"/>
  <c r="W54"/>
  <c r="W55"/>
  <c r="C23" i="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"/>
  <c r="V23"/>
  <c r="B23"/>
  <c r="W17" i="5"/>
  <c r="W18"/>
  <c r="W19"/>
  <c r="W21"/>
  <c r="W49"/>
  <c r="W50"/>
  <c r="W26"/>
  <c r="W27"/>
  <c r="W31"/>
  <c r="W35"/>
  <c r="W38"/>
  <c r="W13"/>
  <c r="W14"/>
  <c r="W20"/>
  <c r="W22"/>
  <c r="W58"/>
  <c r="X11"/>
  <c r="X12"/>
  <c r="X10"/>
  <c r="X9"/>
  <c r="X15"/>
  <c r="X16"/>
  <c r="X54"/>
  <c r="X55"/>
  <c r="C24" i="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"/>
  <c r="W24"/>
  <c r="B24"/>
  <c r="X17" i="5"/>
  <c r="X18"/>
  <c r="X19"/>
  <c r="X21"/>
  <c r="X49"/>
  <c r="X50"/>
  <c r="X26"/>
  <c r="X27"/>
  <c r="X31"/>
  <c r="X35"/>
  <c r="X38"/>
  <c r="X13"/>
  <c r="X14"/>
  <c r="X20"/>
  <c r="X22"/>
  <c r="X58"/>
  <c r="Y11"/>
  <c r="Y12"/>
  <c r="Y10"/>
  <c r="Y9"/>
  <c r="Y15"/>
  <c r="Y16"/>
  <c r="Y54"/>
  <c r="Y55"/>
  <c r="C25" i="3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"/>
  <c r="X25"/>
  <c r="B25"/>
  <c r="Y17" i="5"/>
  <c r="Y18"/>
  <c r="Y19"/>
  <c r="Y21"/>
  <c r="Y49"/>
  <c r="Y50"/>
  <c r="Y26"/>
  <c r="Y27"/>
  <c r="Y31"/>
  <c r="Y35"/>
  <c r="Y38"/>
  <c r="Y13"/>
  <c r="Y14"/>
  <c r="Y20"/>
  <c r="Y22"/>
  <c r="Y58"/>
  <c r="Z11"/>
  <c r="Z12"/>
  <c r="Z10"/>
  <c r="Z9"/>
  <c r="Z15"/>
  <c r="Z16"/>
  <c r="Z54"/>
  <c r="Z55"/>
  <c r="C26" i="3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"/>
  <c r="Y26"/>
  <c r="B26"/>
  <c r="Z17" i="5"/>
  <c r="Z18"/>
  <c r="Z19"/>
  <c r="Z21"/>
  <c r="Z49"/>
  <c r="Z50"/>
  <c r="Z26"/>
  <c r="Z27"/>
  <c r="Z31"/>
  <c r="Z35"/>
  <c r="Z38"/>
  <c r="Z13"/>
  <c r="Z14"/>
  <c r="Z20"/>
  <c r="Z22"/>
  <c r="Z58"/>
  <c r="AA11"/>
  <c r="AA12"/>
  <c r="AA10"/>
  <c r="AA9"/>
  <c r="AA15"/>
  <c r="AA16"/>
  <c r="AA54"/>
  <c r="AA55"/>
  <c r="C27" i="3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"/>
  <c r="Z27"/>
  <c r="B27"/>
  <c r="AA17" i="5"/>
  <c r="AA18"/>
  <c r="AA19"/>
  <c r="AA21"/>
  <c r="AA49"/>
  <c r="AA50"/>
  <c r="AA26"/>
  <c r="AA27"/>
  <c r="AA31"/>
  <c r="AA35"/>
  <c r="AA38"/>
  <c r="AA13"/>
  <c r="AA14"/>
  <c r="AA20"/>
  <c r="AA22"/>
  <c r="AA58"/>
  <c r="AB11"/>
  <c r="AB12"/>
  <c r="AB10"/>
  <c r="AB9"/>
  <c r="AB15"/>
  <c r="AB16"/>
  <c r="AB54"/>
  <c r="AB55"/>
  <c r="C28" i="3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"/>
  <c r="AA28"/>
  <c r="B28"/>
  <c r="AB17" i="5"/>
  <c r="AB18"/>
  <c r="AB19"/>
  <c r="AB21"/>
  <c r="AB49"/>
  <c r="AB50"/>
  <c r="AB26"/>
  <c r="AB27"/>
  <c r="AB31"/>
  <c r="AB35"/>
  <c r="AB38"/>
  <c r="AB13"/>
  <c r="AB14"/>
  <c r="AB20"/>
  <c r="AB22"/>
  <c r="AB58"/>
  <c r="AC11"/>
  <c r="AC12"/>
  <c r="AC10"/>
  <c r="AC9"/>
  <c r="AC15"/>
  <c r="AC16"/>
  <c r="AC54"/>
  <c r="AC55"/>
  <c r="C29" i="3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"/>
  <c r="AB29"/>
  <c r="B29"/>
  <c r="AC17" i="5"/>
  <c r="AC18"/>
  <c r="AC19"/>
  <c r="AC21"/>
  <c r="AC49"/>
  <c r="AC50"/>
  <c r="AC26"/>
  <c r="AC27"/>
  <c r="AC31"/>
  <c r="AC35"/>
  <c r="AC38"/>
  <c r="AC13"/>
  <c r="AC14"/>
  <c r="AC20"/>
  <c r="AC22"/>
  <c r="AC58"/>
  <c r="AD11"/>
  <c r="AD12"/>
  <c r="AD10"/>
  <c r="AD9"/>
  <c r="AD15"/>
  <c r="AD16"/>
  <c r="AD54"/>
  <c r="AD55"/>
  <c r="C30" i="3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2"/>
  <c r="AC30"/>
  <c r="B30"/>
  <c r="AD17" i="5"/>
  <c r="AD18"/>
  <c r="AD19"/>
  <c r="AD21"/>
  <c r="AD49"/>
  <c r="AD50"/>
  <c r="AD26"/>
  <c r="AD27"/>
  <c r="AD31"/>
  <c r="AD35"/>
  <c r="AD38"/>
  <c r="AD13"/>
  <c r="AD14"/>
  <c r="AD20"/>
  <c r="AD22"/>
  <c r="AD58"/>
  <c r="AE11"/>
  <c r="AE12"/>
  <c r="AE10"/>
  <c r="AE9"/>
  <c r="AE15"/>
  <c r="AE16"/>
  <c r="AE54"/>
  <c r="AE55"/>
  <c r="C31" i="3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2"/>
  <c r="AD31"/>
  <c r="B31"/>
  <c r="AE17" i="5"/>
  <c r="AE18"/>
  <c r="AE19"/>
  <c r="AE21"/>
  <c r="AE49"/>
  <c r="AE50"/>
  <c r="AE26"/>
  <c r="AE27"/>
  <c r="AE31"/>
  <c r="AE35"/>
  <c r="AE38"/>
  <c r="AE13"/>
  <c r="AE14"/>
  <c r="AE20"/>
  <c r="AE22"/>
  <c r="AE58"/>
  <c r="AF11"/>
  <c r="AF12"/>
  <c r="AF10"/>
  <c r="AF9"/>
  <c r="AF15"/>
  <c r="AF16"/>
  <c r="AF54"/>
  <c r="AF55"/>
  <c r="C32" i="3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2"/>
  <c r="AE32"/>
  <c r="B32"/>
  <c r="AF17" i="5"/>
  <c r="AF18"/>
  <c r="AF19"/>
  <c r="AF21"/>
  <c r="AF49"/>
  <c r="AF50"/>
  <c r="AF26"/>
  <c r="AF27"/>
  <c r="AF31"/>
  <c r="AF35"/>
  <c r="AF38"/>
  <c r="AF13"/>
  <c r="AF14"/>
  <c r="AF20"/>
  <c r="AF22"/>
  <c r="AF58"/>
  <c r="AG11"/>
  <c r="AG12"/>
  <c r="AG10"/>
  <c r="AG9"/>
  <c r="AG15"/>
  <c r="AG16"/>
  <c r="AG54"/>
  <c r="AG55"/>
  <c r="C33" i="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2"/>
  <c r="AF33"/>
  <c r="B33"/>
  <c r="AG17" i="5"/>
  <c r="AG18"/>
  <c r="AG19"/>
  <c r="AG21"/>
  <c r="AG49"/>
  <c r="AG50"/>
  <c r="AG26"/>
  <c r="AG27"/>
  <c r="AG31"/>
  <c r="AG35"/>
  <c r="AG38"/>
  <c r="AG13"/>
  <c r="AG14"/>
  <c r="AG20"/>
  <c r="AG22"/>
  <c r="AG58"/>
  <c r="AH11"/>
  <c r="AH12"/>
  <c r="AH10"/>
  <c r="AH9"/>
  <c r="AH15"/>
  <c r="AH16"/>
  <c r="AH54"/>
  <c r="AH55"/>
  <c r="C34" i="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2"/>
  <c r="AG34"/>
  <c r="B34"/>
  <c r="AH17" i="5"/>
  <c r="AH18"/>
  <c r="AH19"/>
  <c r="AH21"/>
  <c r="AH49"/>
  <c r="AH50"/>
  <c r="AH26"/>
  <c r="AH27"/>
  <c r="AH31"/>
  <c r="AH35"/>
  <c r="AH38"/>
  <c r="AH13"/>
  <c r="AH14"/>
  <c r="AH20"/>
  <c r="AH22"/>
  <c r="AH58"/>
  <c r="AI11"/>
  <c r="AI12"/>
  <c r="AI10"/>
  <c r="AI9"/>
  <c r="AI15"/>
  <c r="AI16"/>
  <c r="AI54"/>
  <c r="AI55"/>
  <c r="C35" i="3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2"/>
  <c r="AH35"/>
  <c r="B35"/>
  <c r="AI17" i="5"/>
  <c r="AI18"/>
  <c r="AI19"/>
  <c r="AI21"/>
  <c r="AI49"/>
  <c r="AI50"/>
  <c r="AI26"/>
  <c r="AI27"/>
  <c r="AI31"/>
  <c r="AI35"/>
  <c r="AI38"/>
  <c r="AI13"/>
  <c r="AI14"/>
  <c r="AI20"/>
  <c r="AI22"/>
  <c r="AI58"/>
  <c r="AJ11"/>
  <c r="AJ12"/>
  <c r="AJ10"/>
  <c r="AJ9"/>
  <c r="AJ15"/>
  <c r="AJ16"/>
  <c r="AJ54"/>
  <c r="AJ55"/>
  <c r="C36" i="3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2"/>
  <c r="AI36"/>
  <c r="B36"/>
  <c r="AJ17" i="5"/>
  <c r="AJ18"/>
  <c r="AJ19"/>
  <c r="AJ21"/>
  <c r="AJ49"/>
  <c r="AJ50"/>
  <c r="AJ26"/>
  <c r="AJ27"/>
  <c r="AJ31"/>
  <c r="AJ35"/>
  <c r="AJ38"/>
  <c r="AJ13"/>
  <c r="AJ14"/>
  <c r="AJ20"/>
  <c r="AJ22"/>
  <c r="AJ58"/>
  <c r="AK11"/>
  <c r="AK12"/>
  <c r="AK10"/>
  <c r="AK9"/>
  <c r="AK15"/>
  <c r="AK16"/>
  <c r="AK54"/>
  <c r="AK55"/>
  <c r="C37" i="3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2"/>
  <c r="AJ37"/>
  <c r="B37"/>
  <c r="AK17" i="5"/>
  <c r="AK18"/>
  <c r="AK19"/>
  <c r="AK21"/>
  <c r="AK49"/>
  <c r="AK50"/>
  <c r="AK26"/>
  <c r="AK27"/>
  <c r="AK31"/>
  <c r="AK35"/>
  <c r="AK38"/>
  <c r="AK13"/>
  <c r="AK14"/>
  <c r="AK20"/>
  <c r="AK22"/>
  <c r="AK58"/>
  <c r="AL11"/>
  <c r="AL12"/>
  <c r="AL10"/>
  <c r="AL9"/>
  <c r="AL15"/>
  <c r="AL16"/>
  <c r="AL54"/>
  <c r="AL55"/>
  <c r="C38" i="3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2"/>
  <c r="AK38"/>
  <c r="B38"/>
  <c r="AL17" i="5"/>
  <c r="AL18"/>
  <c r="AL19"/>
  <c r="AL21"/>
  <c r="AL49"/>
  <c r="AL50"/>
  <c r="AL26"/>
  <c r="AL27"/>
  <c r="AL31"/>
  <c r="AL35"/>
  <c r="AL38"/>
  <c r="AL13"/>
  <c r="AL14"/>
  <c r="AL20"/>
  <c r="AL22"/>
  <c r="AL58"/>
  <c r="AM11"/>
  <c r="AM12"/>
  <c r="AM10"/>
  <c r="AM9"/>
  <c r="AM15"/>
  <c r="AM16"/>
  <c r="AM54"/>
  <c r="AM55"/>
  <c r="C39" i="3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2"/>
  <c r="AL39"/>
  <c r="B39"/>
  <c r="AM17" i="5"/>
  <c r="AM18"/>
  <c r="AM19"/>
  <c r="AM21"/>
  <c r="AM49"/>
  <c r="AM50"/>
  <c r="AM26"/>
  <c r="AM27"/>
  <c r="AM31"/>
  <c r="AM35"/>
  <c r="AM38"/>
  <c r="AM13"/>
  <c r="AM14"/>
  <c r="AM20"/>
  <c r="AM22"/>
  <c r="AM58"/>
  <c r="AN11"/>
  <c r="AN12"/>
  <c r="AN10"/>
  <c r="AN9"/>
  <c r="AN15"/>
  <c r="AN16"/>
  <c r="AN54"/>
  <c r="AN55"/>
  <c r="C40" i="3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2"/>
  <c r="AM40"/>
  <c r="B40"/>
  <c r="AN17" i="5"/>
  <c r="AN18"/>
  <c r="AN19"/>
  <c r="AN21"/>
  <c r="AN49"/>
  <c r="AN50"/>
  <c r="AN26"/>
  <c r="AN27"/>
  <c r="AN31"/>
  <c r="AN35"/>
  <c r="AN38"/>
  <c r="AN13"/>
  <c r="AN14"/>
  <c r="AN20"/>
  <c r="AN22"/>
  <c r="AN58"/>
  <c r="AO11"/>
  <c r="AO12"/>
  <c r="AO10"/>
  <c r="AO9"/>
  <c r="AO15"/>
  <c r="AO16"/>
  <c r="AO54"/>
  <c r="AO55"/>
  <c r="C41" i="3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2"/>
  <c r="AN41"/>
  <c r="B41"/>
  <c r="AO17" i="5"/>
  <c r="AO18"/>
  <c r="AO19"/>
  <c r="AO21"/>
  <c r="AO49"/>
  <c r="AO50"/>
  <c r="AO26"/>
  <c r="AO27"/>
  <c r="AO31"/>
  <c r="AO35"/>
  <c r="AO38"/>
  <c r="AO13"/>
  <c r="AO14"/>
  <c r="AO20"/>
  <c r="AO22"/>
  <c r="AO58"/>
  <c r="AP11"/>
  <c r="AP12"/>
  <c r="AP10"/>
  <c r="AP9"/>
  <c r="AP15"/>
  <c r="AP16"/>
  <c r="AP54"/>
  <c r="AP55"/>
  <c r="C42" i="3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2"/>
  <c r="AO42"/>
  <c r="B42"/>
  <c r="AP17" i="5"/>
  <c r="AP18"/>
  <c r="AP19"/>
  <c r="AP21"/>
  <c r="AP49"/>
  <c r="AP50"/>
  <c r="AP26"/>
  <c r="AP27"/>
  <c r="AP31"/>
  <c r="AP35"/>
  <c r="AP38"/>
  <c r="AP13"/>
  <c r="AP14"/>
  <c r="AP20"/>
  <c r="AP22"/>
  <c r="AP58"/>
  <c r="AQ11"/>
  <c r="AQ12"/>
  <c r="AQ10"/>
  <c r="AQ9"/>
  <c r="AQ15"/>
  <c r="AQ16"/>
  <c r="AQ54"/>
  <c r="AQ55"/>
  <c r="C43" i="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2"/>
  <c r="AP43"/>
  <c r="B43"/>
  <c r="AQ17" i="5"/>
  <c r="AQ18"/>
  <c r="AQ19"/>
  <c r="AQ21"/>
  <c r="AQ49"/>
  <c r="AQ50"/>
  <c r="AQ26"/>
  <c r="AQ27"/>
  <c r="AQ31"/>
  <c r="AQ35"/>
  <c r="AQ38"/>
  <c r="AQ13"/>
  <c r="AQ14"/>
  <c r="AQ20"/>
  <c r="AQ22"/>
  <c r="AQ58"/>
  <c r="AR11"/>
  <c r="AR12"/>
  <c r="AR10"/>
  <c r="AR9"/>
  <c r="AR15"/>
  <c r="AR16"/>
  <c r="AR54"/>
  <c r="AR55"/>
  <c r="C44" i="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2"/>
  <c r="AQ44"/>
  <c r="B44"/>
  <c r="AR17" i="5"/>
  <c r="AR18"/>
  <c r="AR19"/>
  <c r="AR21"/>
  <c r="AR49"/>
  <c r="AR50"/>
  <c r="AR26"/>
  <c r="AR27"/>
  <c r="AR31"/>
  <c r="AR35"/>
  <c r="AR38"/>
  <c r="AR13"/>
  <c r="AR14"/>
  <c r="AR20"/>
  <c r="AR22"/>
  <c r="AR58"/>
  <c r="AS11"/>
  <c r="AS12"/>
  <c r="AS10"/>
  <c r="AS9"/>
  <c r="AS15"/>
  <c r="AS16"/>
  <c r="AS54"/>
  <c r="AS55"/>
  <c r="C45" i="3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2"/>
  <c r="AR45"/>
  <c r="B45"/>
  <c r="AS17" i="5"/>
  <c r="AS18"/>
  <c r="AS19"/>
  <c r="AS21"/>
  <c r="AS49"/>
  <c r="AS50"/>
  <c r="AS26"/>
  <c r="AS27"/>
  <c r="AS31"/>
  <c r="AS35"/>
  <c r="AS38"/>
  <c r="AS13"/>
  <c r="AS14"/>
  <c r="AS20"/>
  <c r="AS22"/>
  <c r="AS58"/>
  <c r="AT11"/>
  <c r="AT12"/>
  <c r="AT10"/>
  <c r="AT9"/>
  <c r="AT15"/>
  <c r="AT16"/>
  <c r="AT54"/>
  <c r="AT55"/>
  <c r="C46" i="3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2"/>
  <c r="AS46"/>
  <c r="B46"/>
  <c r="AT17" i="5"/>
  <c r="AT18"/>
  <c r="AT19"/>
  <c r="AT21"/>
  <c r="AT49"/>
  <c r="AT50"/>
  <c r="AT26"/>
  <c r="AT27"/>
  <c r="AT31"/>
  <c r="AT35"/>
  <c r="AT38"/>
  <c r="AT13"/>
  <c r="AT14"/>
  <c r="AT20"/>
  <c r="AT22"/>
  <c r="AT58"/>
  <c r="AU11"/>
  <c r="AU12"/>
  <c r="AU10"/>
  <c r="AU9"/>
  <c r="AU15"/>
  <c r="AU16"/>
  <c r="AU54"/>
  <c r="AU55"/>
  <c r="C47" i="3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2"/>
  <c r="AT47"/>
  <c r="B47"/>
  <c r="AU17" i="5"/>
  <c r="AU18"/>
  <c r="AU19"/>
  <c r="AU21"/>
  <c r="AU49"/>
  <c r="AU50"/>
  <c r="AU26"/>
  <c r="AU27"/>
  <c r="AU31"/>
  <c r="AU35"/>
  <c r="AU38"/>
  <c r="AU13"/>
  <c r="AU14"/>
  <c r="AU20"/>
  <c r="AU22"/>
  <c r="AU58"/>
  <c r="AV11"/>
  <c r="AV12"/>
  <c r="AV10"/>
  <c r="AV9"/>
  <c r="AV15"/>
  <c r="AV16"/>
  <c r="AV54"/>
  <c r="AV55"/>
  <c r="C48" i="3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2"/>
  <c r="AU48"/>
  <c r="B48"/>
  <c r="AV17" i="5"/>
  <c r="AV18"/>
  <c r="AV19"/>
  <c r="AV21"/>
  <c r="AV49"/>
  <c r="AV50"/>
  <c r="AV26"/>
  <c r="AV27"/>
  <c r="AV31"/>
  <c r="AV35"/>
  <c r="AV38"/>
  <c r="AV13"/>
  <c r="AV14"/>
  <c r="AV20"/>
  <c r="AV22"/>
  <c r="AV58"/>
  <c r="AW11"/>
  <c r="AW12"/>
  <c r="AW10"/>
  <c r="AW9"/>
  <c r="AW15"/>
  <c r="AW16"/>
  <c r="AW54"/>
  <c r="AW55"/>
  <c r="C49" i="3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2"/>
  <c r="AV49"/>
  <c r="B49"/>
  <c r="AW17" i="5"/>
  <c r="AW18"/>
  <c r="AW19"/>
  <c r="AW21"/>
  <c r="AW49"/>
  <c r="AW50"/>
  <c r="AW26"/>
  <c r="AW27"/>
  <c r="AW31"/>
  <c r="AW35"/>
  <c r="AW38"/>
  <c r="AW13"/>
  <c r="AW14"/>
  <c r="AW20"/>
  <c r="AW22"/>
  <c r="AW58"/>
  <c r="AX11"/>
  <c r="AX12"/>
  <c r="AX10"/>
  <c r="AX9"/>
  <c r="AX15"/>
  <c r="AX16"/>
  <c r="AX54"/>
  <c r="AX55"/>
  <c r="C50" i="3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2"/>
  <c r="AW50"/>
  <c r="B50"/>
  <c r="AX17" i="5"/>
  <c r="AX18"/>
  <c r="AX19"/>
  <c r="AX21"/>
  <c r="AX49"/>
  <c r="AX50"/>
  <c r="AX26"/>
  <c r="AX27"/>
  <c r="AX31"/>
  <c r="AX35"/>
  <c r="AX38"/>
  <c r="AX13"/>
  <c r="AX14"/>
  <c r="AX20"/>
  <c r="AX22"/>
  <c r="AX58"/>
  <c r="AY11"/>
  <c r="AY12"/>
  <c r="AY10"/>
  <c r="AY9"/>
  <c r="AY15"/>
  <c r="AY16"/>
  <c r="AY54"/>
  <c r="AY55"/>
  <c r="C51" i="3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2"/>
  <c r="AX51"/>
  <c r="B51"/>
  <c r="AY17" i="5"/>
  <c r="AY18"/>
  <c r="AY19"/>
  <c r="AY21"/>
  <c r="AY49"/>
  <c r="AY50"/>
  <c r="AY26"/>
  <c r="AY27"/>
  <c r="AY31"/>
  <c r="AY35"/>
  <c r="AY38"/>
  <c r="AY13"/>
  <c r="AY14"/>
  <c r="AY20"/>
  <c r="AY22"/>
  <c r="AY58"/>
  <c r="AZ11"/>
  <c r="AZ12"/>
  <c r="AZ10"/>
  <c r="AZ9"/>
  <c r="AZ15"/>
  <c r="AZ16"/>
  <c r="AZ54"/>
  <c r="AZ55"/>
  <c r="C52" i="3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2"/>
  <c r="AY52"/>
  <c r="B52"/>
  <c r="AZ17" i="5"/>
  <c r="AZ18"/>
  <c r="AZ19"/>
  <c r="AZ21"/>
  <c r="AZ49"/>
  <c r="AZ50"/>
  <c r="AZ26"/>
  <c r="AZ27"/>
  <c r="AZ31"/>
  <c r="AZ35"/>
  <c r="AZ38"/>
  <c r="AZ13"/>
  <c r="AZ14"/>
  <c r="AZ20"/>
  <c r="AZ22"/>
  <c r="AZ58"/>
  <c r="BA11"/>
  <c r="BA12"/>
  <c r="BA10"/>
  <c r="BA9"/>
  <c r="BA15"/>
  <c r="BA16"/>
  <c r="BA54"/>
  <c r="BA55"/>
  <c r="C53" i="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2"/>
  <c r="AZ53"/>
  <c r="B53"/>
  <c r="BA17" i="5"/>
  <c r="BA18"/>
  <c r="BA19"/>
  <c r="BA21"/>
  <c r="BA49"/>
  <c r="BA50"/>
  <c r="BA26"/>
  <c r="BA27"/>
  <c r="BA31"/>
  <c r="BA35"/>
  <c r="BA38"/>
  <c r="BA13"/>
  <c r="BA14"/>
  <c r="BA20"/>
  <c r="BA22"/>
  <c r="BA58"/>
  <c r="BB11"/>
  <c r="BB12"/>
  <c r="BB10"/>
  <c r="BB9"/>
  <c r="BB15"/>
  <c r="BB16"/>
  <c r="BB54"/>
  <c r="BB55"/>
  <c r="C54" i="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2"/>
  <c r="BA54"/>
  <c r="B54"/>
  <c r="BB17" i="5"/>
  <c r="BB18"/>
  <c r="BB19"/>
  <c r="BB21"/>
  <c r="BB49"/>
  <c r="BB50"/>
  <c r="BB26"/>
  <c r="BB27"/>
  <c r="BB31"/>
  <c r="BB35"/>
  <c r="BB38"/>
  <c r="BB13"/>
  <c r="BB14"/>
  <c r="BB20"/>
  <c r="BB22"/>
  <c r="BB58"/>
  <c r="BC11"/>
  <c r="BC12"/>
  <c r="BC10"/>
  <c r="BC9"/>
  <c r="BC15"/>
  <c r="BC16"/>
  <c r="BC54"/>
  <c r="BC55"/>
  <c r="BA55" i="3"/>
  <c r="BC17" i="5"/>
  <c r="BC18"/>
  <c r="BC19"/>
  <c r="BC21"/>
  <c r="BC49"/>
  <c r="BC50"/>
  <c r="BC26"/>
  <c r="BC27"/>
  <c r="BC31"/>
  <c r="BC35"/>
  <c r="BC38"/>
  <c r="BC13"/>
  <c r="BC14"/>
  <c r="BC20"/>
  <c r="BC22"/>
  <c r="BC58"/>
  <c r="BD11"/>
  <c r="BD12"/>
  <c r="BD10"/>
  <c r="BD9"/>
  <c r="BD15"/>
  <c r="BD16"/>
  <c r="BD54"/>
  <c r="BD55"/>
  <c r="BD18"/>
  <c r="BD19"/>
  <c r="BD21"/>
  <c r="BD49"/>
  <c r="BD50"/>
  <c r="BD26"/>
  <c r="BD27"/>
  <c r="BD31"/>
  <c r="BD35"/>
  <c r="BD38"/>
  <c r="BD13"/>
  <c r="BD14"/>
  <c r="BD20"/>
  <c r="BD22"/>
  <c r="BD58"/>
  <c r="BE11"/>
  <c r="BE12"/>
  <c r="BE10"/>
  <c r="BE9"/>
  <c r="BE15"/>
  <c r="BE16"/>
  <c r="BE54"/>
  <c r="BE55"/>
  <c r="BE18"/>
  <c r="BE19"/>
  <c r="BE21"/>
  <c r="BE49"/>
  <c r="BE50"/>
  <c r="BE26"/>
  <c r="BE27"/>
  <c r="BE31"/>
  <c r="BE35"/>
  <c r="BE38"/>
  <c r="BE13"/>
  <c r="BE14"/>
  <c r="BE20"/>
  <c r="BE22"/>
  <c r="BE58"/>
  <c r="BF11"/>
  <c r="BF12"/>
  <c r="BF10"/>
  <c r="BF9"/>
  <c r="BF15"/>
  <c r="BF16"/>
  <c r="BF54"/>
  <c r="BF55"/>
  <c r="BF18"/>
  <c r="BF19"/>
  <c r="BF21"/>
  <c r="BF49"/>
  <c r="BF50"/>
  <c r="BF26"/>
  <c r="BF27"/>
  <c r="BF31"/>
  <c r="BF35"/>
  <c r="BF38"/>
  <c r="BF13"/>
  <c r="BF14"/>
  <c r="BF20"/>
  <c r="BF22"/>
  <c r="BF58"/>
  <c r="BG11"/>
  <c r="BG12"/>
  <c r="BG10"/>
  <c r="BG9"/>
  <c r="BG15"/>
  <c r="BG16"/>
  <c r="BG54"/>
  <c r="BG55"/>
  <c r="BG18"/>
  <c r="BG19"/>
  <c r="BG21"/>
  <c r="BG49"/>
  <c r="BG50"/>
  <c r="BG26"/>
  <c r="BG27"/>
  <c r="BG31"/>
  <c r="BG35"/>
  <c r="BG38"/>
  <c r="BG13"/>
  <c r="BG14"/>
  <c r="BG20"/>
  <c r="BG22"/>
  <c r="BG58"/>
  <c r="BH11"/>
  <c r="BH12"/>
  <c r="BH10"/>
  <c r="BH9"/>
  <c r="BH15"/>
  <c r="BH16"/>
  <c r="BH54"/>
  <c r="BH55"/>
  <c r="BH18"/>
  <c r="BH19"/>
  <c r="BH21"/>
  <c r="BH49"/>
  <c r="BH50"/>
  <c r="BH26"/>
  <c r="BH27"/>
  <c r="BH31"/>
  <c r="BH35"/>
  <c r="BH38"/>
  <c r="BH13"/>
  <c r="BH14"/>
  <c r="BH20"/>
  <c r="BH22"/>
  <c r="BH58"/>
  <c r="BI11"/>
  <c r="BI12"/>
  <c r="BI10"/>
  <c r="BI9"/>
  <c r="BI15"/>
  <c r="BI16"/>
  <c r="BI54"/>
  <c r="BI55"/>
  <c r="BI18"/>
  <c r="BI19"/>
  <c r="BI21"/>
  <c r="BI49"/>
  <c r="BI50"/>
  <c r="BI26"/>
  <c r="BI27"/>
  <c r="BI31"/>
  <c r="BI35"/>
  <c r="BI38"/>
  <c r="BI13"/>
  <c r="BI14"/>
  <c r="BI20"/>
  <c r="BI22"/>
  <c r="BI58"/>
  <c r="BJ11"/>
  <c r="BJ12"/>
  <c r="BJ10"/>
  <c r="BJ9"/>
  <c r="BJ15"/>
  <c r="BJ16"/>
  <c r="BJ54"/>
  <c r="BJ55"/>
  <c r="BJ18"/>
  <c r="BJ19"/>
  <c r="BJ21"/>
  <c r="BJ49"/>
  <c r="BJ50"/>
  <c r="BJ26"/>
  <c r="BJ27"/>
  <c r="BJ31"/>
  <c r="BJ35"/>
  <c r="BJ38"/>
  <c r="BJ13"/>
  <c r="BJ14"/>
  <c r="BJ20"/>
  <c r="BJ22"/>
  <c r="BJ58"/>
  <c r="BK11"/>
  <c r="BK12"/>
  <c r="BK10"/>
  <c r="BK9"/>
  <c r="BK15"/>
  <c r="BK16"/>
  <c r="BK54"/>
  <c r="BK55"/>
  <c r="BK18"/>
  <c r="BK19"/>
  <c r="BK21"/>
  <c r="BK49"/>
  <c r="BK50"/>
  <c r="BK26"/>
  <c r="BK27"/>
  <c r="BK31"/>
  <c r="BK35"/>
  <c r="BK38"/>
  <c r="BK13"/>
  <c r="BK14"/>
  <c r="BK20"/>
  <c r="BK22"/>
  <c r="BK58"/>
  <c r="BL11"/>
  <c r="BL12"/>
  <c r="BL10"/>
  <c r="BL9"/>
  <c r="BL15"/>
  <c r="BL16"/>
  <c r="BL54"/>
  <c r="BL55"/>
  <c r="BL18"/>
  <c r="BL19"/>
  <c r="BL21"/>
  <c r="BL49"/>
  <c r="BL50"/>
  <c r="BL26"/>
  <c r="BL27"/>
  <c r="BL31"/>
  <c r="BL35"/>
  <c r="BL38"/>
  <c r="BL13"/>
  <c r="BL14"/>
  <c r="BL20"/>
  <c r="BL22"/>
  <c r="BL58"/>
  <c r="BM11"/>
  <c r="BM12"/>
  <c r="BM10"/>
  <c r="BM9"/>
  <c r="BM15"/>
  <c r="BM16"/>
  <c r="BM54"/>
  <c r="BM55"/>
  <c r="BM18"/>
  <c r="BM19"/>
  <c r="BM21"/>
  <c r="BM49"/>
  <c r="BM50"/>
  <c r="BM26"/>
  <c r="BM27"/>
  <c r="BM31"/>
  <c r="BM35"/>
  <c r="BM38"/>
  <c r="BM13"/>
  <c r="BM14"/>
  <c r="BM20"/>
  <c r="BM22"/>
  <c r="BM58"/>
  <c r="BN11"/>
  <c r="BN12"/>
  <c r="BN10"/>
  <c r="BN9"/>
  <c r="BN15"/>
  <c r="BN16"/>
  <c r="BN54"/>
  <c r="BN55"/>
  <c r="BN18"/>
  <c r="BN19"/>
  <c r="BN21"/>
  <c r="BN49"/>
  <c r="BN50"/>
  <c r="BN26"/>
  <c r="BN27"/>
  <c r="BN31"/>
  <c r="BN35"/>
  <c r="BN38"/>
  <c r="BN13"/>
  <c r="BN14"/>
  <c r="BN20"/>
  <c r="BN22"/>
  <c r="BN58"/>
  <c r="BO11"/>
  <c r="BO12"/>
  <c r="BO10"/>
  <c r="BO9"/>
  <c r="BO15"/>
  <c r="BO16"/>
  <c r="BO54"/>
  <c r="BO55"/>
  <c r="BO18"/>
  <c r="BO19"/>
  <c r="BO21"/>
  <c r="BO49"/>
  <c r="BO50"/>
  <c r="BO26"/>
  <c r="BO27"/>
  <c r="BO31"/>
  <c r="BO35"/>
  <c r="BO38"/>
  <c r="BO13"/>
  <c r="BO14"/>
  <c r="BO20"/>
  <c r="BO22"/>
  <c r="BO58"/>
  <c r="BP11"/>
  <c r="BP12"/>
  <c r="BP10"/>
  <c r="BP9"/>
  <c r="BP15"/>
  <c r="BP16"/>
  <c r="BP54"/>
  <c r="BP55"/>
  <c r="BP18"/>
  <c r="BP19"/>
  <c r="BP21"/>
  <c r="BP49"/>
  <c r="BP50"/>
  <c r="BP26"/>
  <c r="BP27"/>
  <c r="BP31"/>
  <c r="BP35"/>
  <c r="BP38"/>
  <c r="BP13"/>
  <c r="BP14"/>
  <c r="BP20"/>
  <c r="BP22"/>
  <c r="BP58"/>
  <c r="BQ11"/>
  <c r="BQ12"/>
  <c r="BQ10"/>
  <c r="BQ9"/>
  <c r="BQ15"/>
  <c r="BQ16"/>
  <c r="BQ54"/>
  <c r="BQ55"/>
  <c r="BQ18"/>
  <c r="BQ19"/>
  <c r="BQ21"/>
  <c r="BQ49"/>
  <c r="BQ50"/>
  <c r="BQ26"/>
  <c r="BQ27"/>
  <c r="BQ31"/>
  <c r="BQ35"/>
  <c r="BQ38"/>
  <c r="BQ13"/>
  <c r="BQ14"/>
  <c r="BQ20"/>
  <c r="BQ22"/>
  <c r="BQ58"/>
  <c r="BR11"/>
  <c r="BR12"/>
  <c r="BR10"/>
  <c r="BR9"/>
  <c r="BR15"/>
  <c r="BR16"/>
  <c r="BR54"/>
  <c r="BR55"/>
  <c r="BR18"/>
  <c r="BR19"/>
  <c r="BR21"/>
  <c r="BR49"/>
  <c r="BR50"/>
  <c r="BR26"/>
  <c r="BR27"/>
  <c r="BR31"/>
  <c r="BR35"/>
  <c r="BR38"/>
  <c r="BR13"/>
  <c r="BR14"/>
  <c r="BR20"/>
  <c r="BR22"/>
  <c r="BR58"/>
  <c r="BS11"/>
  <c r="BS12"/>
  <c r="BS10"/>
  <c r="BS9"/>
  <c r="BS15"/>
  <c r="BS16"/>
  <c r="BS54"/>
  <c r="BS55"/>
  <c r="BS18"/>
  <c r="BS19"/>
  <c r="BS21"/>
  <c r="BS49"/>
  <c r="BS50"/>
  <c r="BS26"/>
  <c r="BS27"/>
  <c r="BS31"/>
  <c r="BS35"/>
  <c r="BS38"/>
  <c r="BS13"/>
  <c r="BS14"/>
  <c r="BS20"/>
  <c r="BS22"/>
  <c r="BS58"/>
  <c r="BT11"/>
  <c r="BT12"/>
  <c r="BT10"/>
  <c r="BT9"/>
  <c r="BT15"/>
  <c r="BT16"/>
  <c r="BT54"/>
  <c r="BT55"/>
  <c r="BT18"/>
  <c r="BT19"/>
  <c r="BT21"/>
  <c r="BT49"/>
  <c r="BT50"/>
  <c r="BT26"/>
  <c r="BT27"/>
  <c r="BT31"/>
  <c r="BT35"/>
  <c r="BT38"/>
  <c r="BT13"/>
  <c r="BT14"/>
  <c r="BT20"/>
  <c r="BT22"/>
  <c r="BT58"/>
  <c r="BU11"/>
  <c r="BU12"/>
  <c r="BU10"/>
  <c r="BU9"/>
  <c r="BU15"/>
  <c r="BU16"/>
  <c r="BU54"/>
  <c r="BU55"/>
  <c r="BU18"/>
  <c r="BU19"/>
  <c r="BU21"/>
  <c r="BU49"/>
  <c r="BU50"/>
  <c r="BU26"/>
  <c r="BU27"/>
  <c r="BU31"/>
  <c r="BU35"/>
  <c r="BU38"/>
  <c r="BU13"/>
  <c r="BU14"/>
  <c r="BU20"/>
  <c r="BU22"/>
  <c r="BU58"/>
  <c r="BV11"/>
  <c r="BV12"/>
  <c r="BV10"/>
  <c r="BV9"/>
  <c r="BV15"/>
  <c r="BV16"/>
  <c r="BV54"/>
  <c r="BV55"/>
  <c r="BV18"/>
  <c r="BV19"/>
  <c r="BV21"/>
  <c r="BV49"/>
  <c r="BV50"/>
  <c r="BV26"/>
  <c r="BV27"/>
  <c r="BV31"/>
  <c r="BV35"/>
  <c r="BV38"/>
  <c r="BV13"/>
  <c r="BV14"/>
  <c r="BV20"/>
  <c r="BV22"/>
  <c r="BV58"/>
  <c r="BW11"/>
  <c r="BW12"/>
  <c r="BW10"/>
  <c r="BW9"/>
  <c r="BW15"/>
  <c r="BW16"/>
  <c r="BW54"/>
  <c r="BW55"/>
  <c r="BW18"/>
  <c r="BW19"/>
  <c r="BW21"/>
  <c r="BW49"/>
  <c r="BW50"/>
  <c r="BW26"/>
  <c r="BW27"/>
  <c r="BW31"/>
  <c r="BW35"/>
  <c r="BW38"/>
  <c r="BW13"/>
  <c r="BW14"/>
  <c r="BW20"/>
  <c r="BW22"/>
  <c r="BW58"/>
  <c r="BX11"/>
  <c r="BX12"/>
  <c r="BX10"/>
  <c r="BX9"/>
  <c r="BX15"/>
  <c r="BX16"/>
  <c r="BX54"/>
  <c r="BX55"/>
  <c r="BX18"/>
  <c r="BX19"/>
  <c r="BX21"/>
  <c r="BX49"/>
  <c r="BX50"/>
  <c r="BX26"/>
  <c r="BX27"/>
  <c r="BX31"/>
  <c r="BX35"/>
  <c r="BX38"/>
  <c r="BX13"/>
  <c r="BX14"/>
  <c r="BX20"/>
  <c r="BX22"/>
  <c r="BX58"/>
  <c r="BY11"/>
  <c r="BY12"/>
  <c r="BY10"/>
  <c r="BY9"/>
  <c r="BY15"/>
  <c r="BY16"/>
  <c r="BY54"/>
  <c r="BY55"/>
  <c r="BY18"/>
  <c r="BY19"/>
  <c r="BY21"/>
  <c r="BY49"/>
  <c r="BY50"/>
  <c r="BY26"/>
  <c r="BY27"/>
  <c r="BY31"/>
  <c r="BY35"/>
  <c r="BY38"/>
  <c r="BY13"/>
  <c r="BY14"/>
  <c r="BY20"/>
  <c r="BY22"/>
  <c r="BY58"/>
  <c r="BZ11"/>
  <c r="BZ12"/>
  <c r="BZ10"/>
  <c r="BZ9"/>
  <c r="BZ15"/>
  <c r="BZ16"/>
  <c r="BZ54"/>
  <c r="BZ55"/>
  <c r="BZ18"/>
  <c r="BZ19"/>
  <c r="BZ21"/>
  <c r="BZ49"/>
  <c r="BZ50"/>
  <c r="BZ26"/>
  <c r="BZ27"/>
  <c r="BZ31"/>
  <c r="BZ35"/>
  <c r="BZ38"/>
  <c r="BZ13"/>
  <c r="BZ14"/>
  <c r="BZ20"/>
  <c r="BZ22"/>
  <c r="BZ58"/>
  <c r="CA11"/>
  <c r="CA12"/>
  <c r="CA10"/>
  <c r="CA9"/>
  <c r="CA15"/>
  <c r="CA16"/>
  <c r="CA54"/>
  <c r="CA55"/>
  <c r="CA18"/>
  <c r="CA19"/>
  <c r="CA21"/>
  <c r="CA49"/>
  <c r="CA50"/>
  <c r="CA26"/>
  <c r="CA27"/>
  <c r="CA31"/>
  <c r="CA35"/>
  <c r="CA38"/>
  <c r="CA13"/>
  <c r="CA14"/>
  <c r="CA20"/>
  <c r="CA22"/>
  <c r="CA58"/>
  <c r="CB11"/>
  <c r="CB12"/>
  <c r="CB10"/>
  <c r="CB9"/>
  <c r="CB15"/>
  <c r="CB16"/>
  <c r="CB54"/>
  <c r="CB55"/>
  <c r="CB18"/>
  <c r="CB19"/>
  <c r="CB21"/>
  <c r="CB49"/>
  <c r="CB50"/>
  <c r="CB26"/>
  <c r="CB27"/>
  <c r="CB31"/>
  <c r="CB35"/>
  <c r="CB38"/>
  <c r="CB13"/>
  <c r="CB14"/>
  <c r="CB20"/>
  <c r="CB22"/>
  <c r="CB58"/>
  <c r="CC11"/>
  <c r="CC12"/>
  <c r="CC10"/>
  <c r="CC9"/>
  <c r="CC15"/>
  <c r="CC16"/>
  <c r="CC54"/>
  <c r="CC55"/>
  <c r="CC18"/>
  <c r="CC19"/>
  <c r="CC21"/>
  <c r="CC49"/>
  <c r="CC50"/>
  <c r="CC26"/>
  <c r="CC27"/>
  <c r="CC31"/>
  <c r="CC35"/>
  <c r="CC38"/>
  <c r="CC13"/>
  <c r="CC14"/>
  <c r="CC20"/>
  <c r="CC22"/>
  <c r="CC58"/>
  <c r="CD11"/>
  <c r="CD12"/>
  <c r="CD10"/>
  <c r="CD9"/>
  <c r="CD15"/>
  <c r="CD16"/>
  <c r="CD54"/>
  <c r="CD55"/>
  <c r="CD18"/>
  <c r="CD19"/>
  <c r="CD21"/>
  <c r="CD49"/>
  <c r="CD50"/>
  <c r="CD26"/>
  <c r="CD27"/>
  <c r="CD31"/>
  <c r="CD35"/>
  <c r="CD38"/>
  <c r="CD13"/>
  <c r="CD14"/>
  <c r="CD20"/>
  <c r="CD22"/>
  <c r="CD58"/>
  <c r="CE11"/>
  <c r="CE12"/>
  <c r="CE10"/>
  <c r="CE9"/>
  <c r="CE15"/>
  <c r="CE16"/>
  <c r="CE54"/>
  <c r="CE55"/>
  <c r="CE18"/>
  <c r="CE19"/>
  <c r="CE21"/>
  <c r="CE49"/>
  <c r="CE50"/>
  <c r="CE26"/>
  <c r="CE27"/>
  <c r="CE31"/>
  <c r="CE35"/>
  <c r="CE38"/>
  <c r="CE13"/>
  <c r="CE14"/>
  <c r="CE20"/>
  <c r="CE22"/>
  <c r="CE58"/>
  <c r="CF11"/>
  <c r="CF12"/>
  <c r="CF10"/>
  <c r="CF9"/>
  <c r="CF15"/>
  <c r="CF16"/>
  <c r="CF54"/>
  <c r="CF55"/>
  <c r="CF18"/>
  <c r="CF19"/>
  <c r="CF21"/>
  <c r="CF49"/>
  <c r="CF50"/>
  <c r="CF26"/>
  <c r="CF27"/>
  <c r="CF31"/>
  <c r="CF35"/>
  <c r="CF38"/>
  <c r="CF13"/>
  <c r="CF14"/>
  <c r="CF20"/>
  <c r="CF22"/>
  <c r="CF58"/>
  <c r="CG11"/>
  <c r="CG12"/>
  <c r="CG10"/>
  <c r="CG9"/>
  <c r="CG15"/>
  <c r="CG16"/>
  <c r="CG54"/>
  <c r="CG55"/>
  <c r="CG18"/>
  <c r="CG19"/>
  <c r="CG21"/>
  <c r="CG49"/>
  <c r="CG50"/>
  <c r="CG26"/>
  <c r="CG27"/>
  <c r="CG31"/>
  <c r="CG35"/>
  <c r="CG38"/>
  <c r="CG13"/>
  <c r="CG14"/>
  <c r="CG20"/>
  <c r="CG22"/>
  <c r="CG58"/>
  <c r="CH11"/>
  <c r="CH12"/>
  <c r="CH10"/>
  <c r="CH9"/>
  <c r="CH15"/>
  <c r="CH16"/>
  <c r="CH54"/>
  <c r="CH55"/>
  <c r="CH18"/>
  <c r="CH19"/>
  <c r="CH21"/>
  <c r="CH49"/>
  <c r="CH50"/>
  <c r="CH26"/>
  <c r="CH27"/>
  <c r="CH31"/>
  <c r="CH35"/>
  <c r="CH38"/>
  <c r="CH13"/>
  <c r="CH14"/>
  <c r="CH20"/>
  <c r="CH22"/>
  <c r="CH58"/>
  <c r="CI11"/>
  <c r="CI12"/>
  <c r="CI10"/>
  <c r="CI9"/>
  <c r="CI15"/>
  <c r="CI16"/>
  <c r="CI54"/>
  <c r="CI55"/>
  <c r="CI18"/>
  <c r="CI19"/>
  <c r="CI21"/>
  <c r="CI49"/>
  <c r="CI50"/>
  <c r="CI26"/>
  <c r="CI27"/>
  <c r="CI31"/>
  <c r="CI35"/>
  <c r="CI38"/>
  <c r="CI13"/>
  <c r="CI14"/>
  <c r="CI20"/>
  <c r="CI22"/>
  <c r="CI58"/>
  <c r="CJ11"/>
  <c r="CJ12"/>
  <c r="CJ10"/>
  <c r="CJ9"/>
  <c r="CJ15"/>
  <c r="CJ16"/>
  <c r="CJ54"/>
  <c r="CJ55"/>
  <c r="CJ18"/>
  <c r="CJ19"/>
  <c r="CJ21"/>
  <c r="CJ49"/>
  <c r="CJ50"/>
  <c r="CJ26"/>
  <c r="CJ27"/>
  <c r="CJ31"/>
  <c r="CJ35"/>
  <c r="CJ38"/>
  <c r="CJ13"/>
  <c r="CJ14"/>
  <c r="CJ20"/>
  <c r="CJ22"/>
  <c r="CJ58"/>
  <c r="CK11"/>
  <c r="CK12"/>
  <c r="CK10"/>
  <c r="CK9"/>
  <c r="CK15"/>
  <c r="CK16"/>
  <c r="CK54"/>
  <c r="CK55"/>
  <c r="CK18"/>
  <c r="CK19"/>
  <c r="CK21"/>
  <c r="CK49"/>
  <c r="CK50"/>
  <c r="CK26"/>
  <c r="CK27"/>
  <c r="CK31"/>
  <c r="CK35"/>
  <c r="CK38"/>
  <c r="CK13"/>
  <c r="CK14"/>
  <c r="CK20"/>
  <c r="CK22"/>
  <c r="CK58"/>
  <c r="CL11"/>
  <c r="CL12"/>
  <c r="CL10"/>
  <c r="CL9"/>
  <c r="CL15"/>
  <c r="CL16"/>
  <c r="CL54"/>
  <c r="CL55"/>
  <c r="CL18"/>
  <c r="CL19"/>
  <c r="CL21"/>
  <c r="CL49"/>
  <c r="CL50"/>
  <c r="CL26"/>
  <c r="CL27"/>
  <c r="CL31"/>
  <c r="CL35"/>
  <c r="CL38"/>
  <c r="CL13"/>
  <c r="CL14"/>
  <c r="CL20"/>
  <c r="CL22"/>
  <c r="CL58"/>
  <c r="CM11"/>
  <c r="CM12"/>
  <c r="CM10"/>
  <c r="CM9"/>
  <c r="CM15"/>
  <c r="CM16"/>
  <c r="CM54"/>
  <c r="CM55"/>
  <c r="CM18"/>
  <c r="CM19"/>
  <c r="CM21"/>
  <c r="CM49"/>
  <c r="CM50"/>
  <c r="CM26"/>
  <c r="CM27"/>
  <c r="CM31"/>
  <c r="CM35"/>
  <c r="CM38"/>
  <c r="CM13"/>
  <c r="CM14"/>
  <c r="CM20"/>
  <c r="CM22"/>
  <c r="CM58"/>
  <c r="CN11"/>
  <c r="CN12"/>
  <c r="CN10"/>
  <c r="CN9"/>
  <c r="CN15"/>
  <c r="CN16"/>
  <c r="CN54"/>
  <c r="CN55"/>
  <c r="CN18"/>
  <c r="CN19"/>
  <c r="CN21"/>
  <c r="CN49"/>
  <c r="CN50"/>
  <c r="CN26"/>
  <c r="CN27"/>
  <c r="CN31"/>
  <c r="CN35"/>
  <c r="CN38"/>
  <c r="CN13"/>
  <c r="CN14"/>
  <c r="CN20"/>
  <c r="CN22"/>
  <c r="CN58"/>
  <c r="CO11"/>
  <c r="CO12"/>
  <c r="CO10"/>
  <c r="CO9"/>
  <c r="CO15"/>
  <c r="CO16"/>
  <c r="CO54"/>
  <c r="CO55"/>
  <c r="CO18"/>
  <c r="CO19"/>
  <c r="CO21"/>
  <c r="CO49"/>
  <c r="CO50"/>
  <c r="CO26"/>
  <c r="CO27"/>
  <c r="CO31"/>
  <c r="CO35"/>
  <c r="CO38"/>
  <c r="CO13"/>
  <c r="CO14"/>
  <c r="CO20"/>
  <c r="CO22"/>
  <c r="CO58"/>
  <c r="CP11"/>
  <c r="CP12"/>
  <c r="CP10"/>
  <c r="CP9"/>
  <c r="CP15"/>
  <c r="CP16"/>
  <c r="CP54"/>
  <c r="CP55"/>
  <c r="CP18"/>
  <c r="CP19"/>
  <c r="CP21"/>
  <c r="CP49"/>
  <c r="CP50"/>
  <c r="CP26"/>
  <c r="CP27"/>
  <c r="CP31"/>
  <c r="CP35"/>
  <c r="CP38"/>
  <c r="CP13"/>
  <c r="CP14"/>
  <c r="CP20"/>
  <c r="CP22"/>
  <c r="CP58"/>
  <c r="CQ11"/>
  <c r="CQ12"/>
  <c r="CQ10"/>
  <c r="CQ9"/>
  <c r="CQ15"/>
  <c r="CQ16"/>
  <c r="CQ54"/>
  <c r="CQ55"/>
  <c r="CQ18"/>
  <c r="CQ19"/>
  <c r="CQ21"/>
  <c r="CQ49"/>
  <c r="CQ50"/>
  <c r="CQ26"/>
  <c r="CQ27"/>
  <c r="CQ31"/>
  <c r="CQ35"/>
  <c r="CQ38"/>
  <c r="CQ13"/>
  <c r="CQ14"/>
  <c r="CQ20"/>
  <c r="CQ22"/>
  <c r="CQ58"/>
  <c r="CR11"/>
  <c r="CR12"/>
  <c r="CR10"/>
  <c r="CR9"/>
  <c r="CR15"/>
  <c r="CR16"/>
  <c r="CR54"/>
  <c r="CR55"/>
  <c r="CR18"/>
  <c r="CR19"/>
  <c r="CR21"/>
  <c r="CR49"/>
  <c r="CR50"/>
  <c r="CR26"/>
  <c r="CR27"/>
  <c r="CR31"/>
  <c r="CR35"/>
  <c r="CR38"/>
  <c r="CR13"/>
  <c r="CR14"/>
  <c r="CR20"/>
  <c r="CR22"/>
  <c r="CR58"/>
  <c r="CS11"/>
  <c r="CS12"/>
  <c r="CS10"/>
  <c r="CS9"/>
  <c r="CS15"/>
  <c r="CS16"/>
  <c r="CS54"/>
  <c r="CS55"/>
  <c r="CS18"/>
  <c r="CS19"/>
  <c r="CS21"/>
  <c r="CS49"/>
  <c r="CS50"/>
  <c r="CS26"/>
  <c r="CS27"/>
  <c r="CS31"/>
  <c r="CS35"/>
  <c r="CS38"/>
  <c r="CS13"/>
  <c r="CS14"/>
  <c r="CS20"/>
  <c r="CS22"/>
  <c r="CS58"/>
  <c r="CT11"/>
  <c r="CT12"/>
  <c r="CT10"/>
  <c r="CT9"/>
  <c r="CT15"/>
  <c r="CT16"/>
  <c r="CT54"/>
  <c r="CT55"/>
  <c r="CT18"/>
  <c r="CT19"/>
  <c r="CT21"/>
  <c r="CT49"/>
  <c r="CT50"/>
  <c r="CT26"/>
  <c r="CT27"/>
  <c r="CT31"/>
  <c r="CT35"/>
  <c r="CT38"/>
  <c r="CT13"/>
  <c r="CT14"/>
  <c r="CT20"/>
  <c r="CT22"/>
  <c r="CT58"/>
  <c r="CU11"/>
  <c r="CU12"/>
  <c r="CU10"/>
  <c r="CU9"/>
  <c r="CU15"/>
  <c r="CU16"/>
  <c r="CU54"/>
  <c r="CU55"/>
  <c r="CU18"/>
  <c r="CU19"/>
  <c r="CU21"/>
  <c r="CU49"/>
  <c r="CU50"/>
  <c r="CU26"/>
  <c r="CU27"/>
  <c r="CU31"/>
  <c r="CU35"/>
  <c r="CU38"/>
  <c r="CU13"/>
  <c r="CU14"/>
  <c r="CU20"/>
  <c r="CU22"/>
  <c r="CU58"/>
  <c r="CV11"/>
  <c r="CV12"/>
  <c r="CV10"/>
  <c r="CV9"/>
  <c r="CV15"/>
  <c r="CV16"/>
  <c r="CV54"/>
  <c r="CV55"/>
  <c r="CV18"/>
  <c r="CV19"/>
  <c r="CV21"/>
  <c r="CV49"/>
  <c r="CV50"/>
  <c r="CV26"/>
  <c r="CV27"/>
  <c r="CV31"/>
  <c r="CV35"/>
  <c r="CV38"/>
  <c r="CV13"/>
  <c r="CV14"/>
  <c r="CV20"/>
  <c r="CV22"/>
  <c r="CV58"/>
  <c r="CW11"/>
  <c r="CW12"/>
  <c r="CW10"/>
  <c r="CW9"/>
  <c r="CW15"/>
  <c r="CW16"/>
  <c r="CW54"/>
  <c r="CW55"/>
  <c r="CW18"/>
  <c r="CW19"/>
  <c r="CW21"/>
  <c r="CW49"/>
  <c r="CW50"/>
  <c r="CW26"/>
  <c r="CW27"/>
  <c r="CW31"/>
  <c r="CW35"/>
  <c r="CW38"/>
  <c r="CW13"/>
  <c r="CW14"/>
  <c r="CW20"/>
  <c r="CW22"/>
  <c r="CW58"/>
  <c r="CX11"/>
  <c r="CX12"/>
  <c r="CX10"/>
  <c r="CX9"/>
  <c r="CX15"/>
  <c r="CX16"/>
  <c r="CX54"/>
  <c r="CX55"/>
  <c r="CX18"/>
  <c r="CX19"/>
  <c r="CX21"/>
  <c r="CX49"/>
  <c r="CX50"/>
  <c r="CX26"/>
  <c r="CX27"/>
  <c r="CX31"/>
  <c r="CX35"/>
  <c r="CX38"/>
  <c r="CX13"/>
  <c r="CX14"/>
  <c r="CX20"/>
  <c r="CX22"/>
  <c r="CX58"/>
  <c r="CY11"/>
  <c r="CY12"/>
  <c r="CY10"/>
  <c r="CY9"/>
  <c r="CY15"/>
  <c r="CY16"/>
  <c r="CY54"/>
  <c r="CY55"/>
  <c r="CY18"/>
  <c r="CY19"/>
  <c r="CY21"/>
  <c r="CY49"/>
  <c r="CY50"/>
  <c r="CY26"/>
  <c r="CY27"/>
  <c r="CY31"/>
  <c r="CY35"/>
  <c r="CY38"/>
  <c r="CY13"/>
  <c r="CY14"/>
  <c r="CY20"/>
  <c r="CY22"/>
  <c r="CY58"/>
  <c r="CZ11"/>
  <c r="CZ12"/>
  <c r="CZ10"/>
  <c r="CZ9"/>
  <c r="CZ15"/>
  <c r="CZ16"/>
  <c r="CZ54"/>
  <c r="CZ55"/>
  <c r="CZ18"/>
  <c r="CZ19"/>
  <c r="CZ21"/>
  <c r="CZ49"/>
  <c r="CZ50"/>
  <c r="CZ26"/>
  <c r="CZ27"/>
  <c r="CZ31"/>
  <c r="CZ35"/>
  <c r="CZ38"/>
  <c r="CZ13"/>
  <c r="CZ14"/>
  <c r="CZ20"/>
  <c r="CZ22"/>
  <c r="CZ58"/>
  <c r="D54"/>
  <c r="D55"/>
  <c r="D21"/>
  <c r="D49"/>
  <c r="D50"/>
  <c r="D26"/>
  <c r="D27"/>
  <c r="D28"/>
  <c r="D38"/>
  <c r="D14"/>
  <c r="D20"/>
  <c r="D22"/>
  <c r="D58"/>
  <c r="D29"/>
  <c r="D30"/>
  <c r="D31"/>
  <c r="D32"/>
  <c r="D33"/>
  <c r="D34"/>
  <c r="D35"/>
  <c r="D36"/>
  <c r="D37"/>
  <c r="D55" i="3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E2"/>
  <c r="BE58"/>
  <c r="BD2"/>
  <c r="BD57"/>
  <c r="BC2"/>
  <c r="BC56"/>
  <c r="BB2"/>
  <c r="BB55"/>
  <c r="CY104"/>
  <c r="CX103"/>
  <c r="CW102"/>
  <c r="CV101"/>
  <c r="CU100"/>
  <c r="CT99"/>
  <c r="CS98"/>
  <c r="CR97"/>
  <c r="CQ96"/>
  <c r="CP95"/>
  <c r="CO94"/>
  <c r="CN93"/>
  <c r="CM92"/>
  <c r="CL91"/>
  <c r="CK90"/>
  <c r="CJ89"/>
  <c r="CI88"/>
  <c r="CH87"/>
  <c r="CG86"/>
  <c r="CF85"/>
  <c r="CE84"/>
  <c r="CD83"/>
  <c r="CC82"/>
  <c r="CB81"/>
  <c r="CA80"/>
  <c r="BZ79"/>
  <c r="BY78"/>
  <c r="BX77"/>
  <c r="BW76"/>
  <c r="BV75"/>
  <c r="BU74"/>
  <c r="BT73"/>
  <c r="BS72"/>
  <c r="BR71"/>
  <c r="BQ70"/>
  <c r="BP69"/>
  <c r="BO68"/>
  <c r="BN67"/>
  <c r="BM2"/>
  <c r="BM66"/>
  <c r="BL2"/>
  <c r="BL65"/>
  <c r="BK2"/>
  <c r="BK64"/>
  <c r="BJ2"/>
  <c r="BJ63"/>
  <c r="BI2"/>
  <c r="BI62"/>
  <c r="BH2"/>
  <c r="BH61"/>
  <c r="BG2"/>
  <c r="BG60"/>
  <c r="BF2"/>
  <c r="BF59"/>
  <c r="C55"/>
  <c r="B55"/>
  <c r="C56"/>
  <c r="B56"/>
  <c r="C57"/>
  <c r="B57"/>
  <c r="C58"/>
  <c r="B58"/>
  <c r="C59"/>
  <c r="B59"/>
  <c r="C60"/>
  <c r="B60"/>
  <c r="C61"/>
  <c r="B61"/>
  <c r="C62"/>
  <c r="B62"/>
  <c r="C63"/>
  <c r="B63"/>
  <c r="C64"/>
  <c r="B64"/>
  <c r="C65"/>
  <c r="B65"/>
  <c r="C66"/>
  <c r="B66"/>
  <c r="C67"/>
  <c r="B67"/>
  <c r="C68"/>
  <c r="B68"/>
  <c r="C69"/>
  <c r="B69"/>
  <c r="C70"/>
  <c r="B70"/>
  <c r="C71"/>
  <c r="B71"/>
  <c r="C72"/>
  <c r="B72"/>
  <c r="C73"/>
  <c r="B73"/>
  <c r="C74"/>
  <c r="B74"/>
  <c r="C75"/>
  <c r="B75"/>
  <c r="C76"/>
  <c r="B76"/>
  <c r="C77"/>
  <c r="B77"/>
  <c r="C78"/>
  <c r="B78"/>
  <c r="C79"/>
  <c r="B79"/>
  <c r="C80"/>
  <c r="B80"/>
  <c r="C81"/>
  <c r="B81"/>
  <c r="C82"/>
  <c r="B82"/>
  <c r="C83"/>
  <c r="B83"/>
  <c r="C84"/>
  <c r="B84"/>
  <c r="C85"/>
  <c r="B85"/>
  <c r="C86"/>
  <c r="B86"/>
  <c r="C87"/>
  <c r="B87"/>
  <c r="C88"/>
  <c r="B88"/>
  <c r="C89"/>
  <c r="B89"/>
  <c r="C90"/>
  <c r="B90"/>
  <c r="C91"/>
  <c r="B91"/>
  <c r="C92"/>
  <c r="B92"/>
  <c r="C93"/>
  <c r="B93"/>
  <c r="C94"/>
  <c r="B94"/>
  <c r="C95"/>
  <c r="B95"/>
  <c r="C96"/>
  <c r="B96"/>
  <c r="C97"/>
  <c r="B97"/>
  <c r="C98"/>
  <c r="B98"/>
  <c r="C99"/>
  <c r="B99"/>
  <c r="C100"/>
  <c r="B100"/>
  <c r="C101"/>
  <c r="B101"/>
  <c r="C102"/>
  <c r="B102"/>
  <c r="C103"/>
  <c r="B103"/>
  <c r="C104"/>
  <c r="B104"/>
  <c r="C105"/>
  <c r="C106"/>
  <c r="E8" i="5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13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CY44"/>
  <c r="CZ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CY45"/>
  <c r="CZ45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CZ48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CZ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C58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C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CR61"/>
  <c r="CS61"/>
  <c r="CT61"/>
  <c r="CU61"/>
  <c r="CV61"/>
  <c r="CW61"/>
  <c r="CX61"/>
  <c r="CY61"/>
  <c r="CZ61"/>
  <c r="C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BT62"/>
  <c r="BU62"/>
  <c r="BV62"/>
  <c r="BW62"/>
  <c r="BX62"/>
  <c r="BY62"/>
  <c r="BZ62"/>
  <c r="CA62"/>
  <c r="CB62"/>
  <c r="CC62"/>
  <c r="CD62"/>
  <c r="CE62"/>
  <c r="CF62"/>
  <c r="CG62"/>
  <c r="CH62"/>
  <c r="CI62"/>
  <c r="CJ62"/>
  <c r="CK62"/>
  <c r="CL62"/>
  <c r="CM62"/>
  <c r="CN62"/>
  <c r="CO62"/>
  <c r="CP62"/>
  <c r="CQ62"/>
  <c r="CR62"/>
  <c r="CS62"/>
  <c r="CT62"/>
  <c r="CU62"/>
  <c r="CV62"/>
  <c r="CW62"/>
  <c r="CX62"/>
  <c r="CY62"/>
  <c r="CZ62"/>
  <c r="C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U63"/>
  <c r="BV63"/>
  <c r="BW63"/>
  <c r="BX63"/>
  <c r="BY63"/>
  <c r="BZ63"/>
  <c r="CA63"/>
  <c r="CB63"/>
  <c r="CC63"/>
  <c r="CD63"/>
  <c r="CE63"/>
  <c r="CF63"/>
  <c r="CG63"/>
  <c r="CH63"/>
  <c r="CI63"/>
  <c r="CJ63"/>
  <c r="CK63"/>
  <c r="CL63"/>
  <c r="CM63"/>
  <c r="CN63"/>
  <c r="CO63"/>
  <c r="CP63"/>
  <c r="CQ63"/>
  <c r="CR63"/>
  <c r="CS63"/>
  <c r="CT63"/>
  <c r="CU63"/>
  <c r="CV63"/>
  <c r="CW63"/>
  <c r="CX63"/>
  <c r="CY63"/>
  <c r="CZ63"/>
  <c r="C63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N65"/>
  <c r="CO65"/>
  <c r="CP65"/>
  <c r="CQ65"/>
  <c r="CR65"/>
  <c r="CS65"/>
  <c r="CT65"/>
  <c r="CU65"/>
  <c r="CV65"/>
  <c r="CW65"/>
  <c r="CX65"/>
  <c r="CY65"/>
  <c r="CZ65"/>
  <c r="C67"/>
  <c r="C69"/>
  <c r="C70"/>
  <c r="C71"/>
  <c r="C72"/>
  <c r="C74"/>
  <c r="C76"/>
  <c r="C77"/>
  <c r="C78"/>
  <c r="C79"/>
  <c r="C81"/>
  <c r="C83"/>
  <c r="C84"/>
  <c r="C85"/>
  <c r="C86"/>
  <c r="C88"/>
  <c r="C90"/>
  <c r="C91"/>
  <c r="C92"/>
  <c r="C93"/>
  <c r="C95"/>
  <c r="C97"/>
  <c r="C98"/>
  <c r="C99"/>
  <c r="C100"/>
</calcChain>
</file>

<file path=xl/sharedStrings.xml><?xml version="1.0" encoding="utf-8"?>
<sst xmlns="http://schemas.openxmlformats.org/spreadsheetml/2006/main" count="108" uniqueCount="71">
  <si>
    <t>Net Project Income</t>
  </si>
  <si>
    <t>Project</t>
  </si>
  <si>
    <t>Forest Growth (Tonnes/Hectare)</t>
  </si>
  <si>
    <t>Tonnes per Hectare</t>
  </si>
  <si>
    <t>Baseline</t>
  </si>
  <si>
    <t>of Project Tonnes</t>
  </si>
  <si>
    <t>Project Tonnes (New) that Exceed Baseline</t>
  </si>
  <si>
    <t>of Additional Tonnes</t>
  </si>
  <si>
    <t>Project Credits</t>
  </si>
  <si>
    <t>Credits per Hectare</t>
  </si>
  <si>
    <t>Tonnes that Exceed Sustained Production Target (% is the percent of field biomass that remains in use for 100 years)</t>
  </si>
  <si>
    <t xml:space="preserve">per tonne </t>
  </si>
  <si>
    <t>per project</t>
  </si>
  <si>
    <t>per hectare</t>
  </si>
  <si>
    <t>Reforestation costs (seedlings, labor, transportation, etc)</t>
  </si>
  <si>
    <t>Verification Frequency (Years)</t>
  </si>
  <si>
    <t>Initial Verification (Baseline, Inventory, etc)</t>
  </si>
  <si>
    <t>Periodic On-Site Verification</t>
  </si>
  <si>
    <t>Registration Fees</t>
  </si>
  <si>
    <t>Aggregation Fees</t>
  </si>
  <si>
    <t>Monitoring and Reporting Cost</t>
  </si>
  <si>
    <t>Credit Issuance Fee</t>
  </si>
  <si>
    <t>Project Inventory Fixed Establishment Costs</t>
  </si>
  <si>
    <t>Project Inventory Variable Maintenance Costs</t>
  </si>
  <si>
    <t>Project Hectares</t>
  </si>
  <si>
    <t>Project Target for Sustained Production (Tonnes/Hectare)</t>
  </si>
  <si>
    <t>per annual report</t>
  </si>
  <si>
    <t>Years----&gt;</t>
  </si>
  <si>
    <t>Agregator Fee (prior to Trust engagement) - Based on Project Risk for Avoidable reversals</t>
  </si>
  <si>
    <t>Harvested Wood Products(Tonnes/Hectare)</t>
  </si>
  <si>
    <t xml:space="preserve">Project Harvested Wood Products </t>
  </si>
  <si>
    <t>Buffer Pool Contribution (Unavoidable Reversals)</t>
  </si>
  <si>
    <t>Credits Revenues</t>
  </si>
  <si>
    <t>Project Registration Fee</t>
  </si>
  <si>
    <t>per project net credit value paid to project</t>
  </si>
  <si>
    <t>at Project Initiation</t>
  </si>
  <si>
    <t>per credit issued</t>
  </si>
  <si>
    <t>Sum Project Revenues (Credits and Timber Sales)</t>
  </si>
  <si>
    <t>Harvested Wood Products Net Income (Net of harvesting and transportation costs)</t>
  </si>
  <si>
    <t>Project Tonnes per Hectare (New) that Exceed Baseline</t>
  </si>
  <si>
    <t>Interest Rate</t>
  </si>
  <si>
    <t>Discounted Cash Flow</t>
  </si>
  <si>
    <t>Net Present Value</t>
  </si>
  <si>
    <t>General Project Information</t>
  </si>
  <si>
    <t>Sum</t>
  </si>
  <si>
    <t>Sum Aggregation Fees</t>
  </si>
  <si>
    <t>Sum Registration Fees</t>
  </si>
  <si>
    <t>Project Development Costs</t>
  </si>
  <si>
    <t>Sum Project Development Costs</t>
  </si>
  <si>
    <t>Project Monitoring and Verification Costs</t>
  </si>
  <si>
    <t>Sum Project Monitoring, and Verification Costs</t>
  </si>
  <si>
    <t>Project Design Document</t>
  </si>
  <si>
    <t xml:space="preserve">Baseline Analysis </t>
  </si>
  <si>
    <t>sum Project Revenues (Credits and Timber Sales)</t>
  </si>
  <si>
    <t>Forest Carbon Stocks, Credits, and Gross Revenues</t>
  </si>
  <si>
    <t>Sum Project Monitoring and Verification Costs</t>
  </si>
  <si>
    <t>Harvested Wood Products (Gross-unadjusted for mill efficiency and permanence)</t>
  </si>
  <si>
    <t>Credits Generated</t>
  </si>
  <si>
    <t>Year of Project</t>
  </si>
  <si>
    <t>Credits Awarded under Time Value of Permanence</t>
  </si>
  <si>
    <t xml:space="preserve">Credits Awarded Annually </t>
  </si>
  <si>
    <t>Gross Project Credits Available for Immediate Market</t>
  </si>
  <si>
    <t>Net Project Credits Available for Immediate Market</t>
  </si>
  <si>
    <t>Design of Project Activities</t>
  </si>
  <si>
    <t>Inventory Analysis</t>
  </si>
  <si>
    <t>Community Consultations (benefit sharing)</t>
  </si>
  <si>
    <t>Legal Advice (land tenure, contracts, purchas agreements)</t>
  </si>
  <si>
    <t>Local Staffing (Capacity Building)</t>
  </si>
  <si>
    <t>Social and Biodiversity Assessment</t>
  </si>
  <si>
    <t>Social and Biodiversity Reference Scenario and Monitoring Plan</t>
  </si>
  <si>
    <t>per project (Highly Variable)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</si>
</sst>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49"/>
      <name val="Calibri"/>
      <family val="2"/>
    </font>
    <font>
      <b/>
      <sz val="8"/>
      <color indexed="49"/>
      <name val="Calibri"/>
      <family val="2"/>
    </font>
    <font>
      <b/>
      <sz val="8"/>
      <color indexed="12"/>
      <name val="Calibri"/>
      <family val="2"/>
    </font>
    <font>
      <b/>
      <sz val="9"/>
      <color indexed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 applyBorder="1"/>
    <xf numFmtId="0" fontId="0" fillId="3" borderId="0" xfId="0" applyFill="1"/>
    <xf numFmtId="0" fontId="0" fillId="3" borderId="0" xfId="0" applyFill="1" applyBorder="1"/>
    <xf numFmtId="0" fontId="0" fillId="2" borderId="1" xfId="0" applyFill="1" applyBorder="1"/>
    <xf numFmtId="0" fontId="0" fillId="3" borderId="0" xfId="0" applyFill="1" applyAlignment="1">
      <alignment wrapText="1"/>
    </xf>
    <xf numFmtId="0" fontId="0" fillId="3" borderId="2" xfId="0" applyFill="1" applyBorder="1" applyAlignment="1">
      <alignment horizontal="left" wrapText="1"/>
    </xf>
    <xf numFmtId="0" fontId="7" fillId="3" borderId="2" xfId="0" applyFont="1" applyFill="1" applyBorder="1"/>
    <xf numFmtId="0" fontId="0" fillId="0" borderId="0" xfId="0" applyFill="1" applyBorder="1"/>
    <xf numFmtId="0" fontId="1" fillId="4" borderId="0" xfId="0" applyFont="1" applyFill="1"/>
    <xf numFmtId="0" fontId="0" fillId="4" borderId="0" xfId="0" applyFill="1"/>
    <xf numFmtId="0" fontId="1" fillId="4" borderId="0" xfId="0" applyFont="1" applyFill="1" applyBorder="1" applyAlignment="1">
      <alignment horizontal="center"/>
    </xf>
    <xf numFmtId="167" fontId="3" fillId="4" borderId="0" xfId="2" applyNumberFormat="1" applyFont="1" applyFill="1" applyBorder="1"/>
    <xf numFmtId="0" fontId="3" fillId="3" borderId="0" xfId="0" applyFont="1" applyFill="1"/>
    <xf numFmtId="0" fontId="3" fillId="3" borderId="0" xfId="0" applyFont="1" applyFill="1" applyBorder="1"/>
    <xf numFmtId="0" fontId="3" fillId="2" borderId="0" xfId="0" applyFont="1" applyFill="1" applyBorder="1"/>
    <xf numFmtId="0" fontId="5" fillId="3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wrapText="1"/>
    </xf>
    <xf numFmtId="166" fontId="3" fillId="5" borderId="2" xfId="1" applyNumberFormat="1" applyFont="1" applyFill="1" applyBorder="1"/>
    <xf numFmtId="165" fontId="3" fillId="5" borderId="2" xfId="1" applyNumberFormat="1" applyFont="1" applyFill="1" applyBorder="1"/>
    <xf numFmtId="167" fontId="4" fillId="4" borderId="2" xfId="2" applyNumberFormat="1" applyFont="1" applyFill="1" applyBorder="1"/>
    <xf numFmtId="9" fontId="3" fillId="3" borderId="2" xfId="0" applyNumberFormat="1" applyFont="1" applyFill="1" applyBorder="1"/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167" fontId="4" fillId="0" borderId="2" xfId="2" applyNumberFormat="1" applyFont="1" applyFill="1" applyBorder="1"/>
    <xf numFmtId="0" fontId="4" fillId="0" borderId="5" xfId="0" applyFont="1" applyFill="1" applyBorder="1" applyAlignment="1">
      <alignment horizontal="center" wrapText="1"/>
    </xf>
    <xf numFmtId="9" fontId="3" fillId="3" borderId="6" xfId="0" applyNumberFormat="1" applyFont="1" applyFill="1" applyBorder="1"/>
    <xf numFmtId="167" fontId="3" fillId="3" borderId="2" xfId="2" applyNumberFormat="1" applyFont="1" applyFill="1" applyBorder="1"/>
    <xf numFmtId="167" fontId="3" fillId="3" borderId="2" xfId="0" applyNumberFormat="1" applyFont="1" applyFill="1" applyBorder="1" applyAlignment="1">
      <alignment vertical="center"/>
    </xf>
    <xf numFmtId="9" fontId="8" fillId="5" borderId="2" xfId="3" applyFont="1" applyFill="1" applyBorder="1"/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7" fontId="4" fillId="4" borderId="8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3" fillId="2" borderId="2" xfId="0" applyFont="1" applyFill="1" applyBorder="1"/>
    <xf numFmtId="166" fontId="3" fillId="2" borderId="2" xfId="1" applyNumberFormat="1" applyFont="1" applyFill="1" applyBorder="1"/>
    <xf numFmtId="9" fontId="9" fillId="2" borderId="2" xfId="3" applyFont="1" applyFill="1" applyBorder="1"/>
    <xf numFmtId="9" fontId="3" fillId="2" borderId="2" xfId="3" applyFont="1" applyFill="1" applyBorder="1"/>
    <xf numFmtId="43" fontId="3" fillId="2" borderId="2" xfId="1" applyNumberFormat="1" applyFont="1" applyFill="1" applyBorder="1"/>
    <xf numFmtId="9" fontId="9" fillId="2" borderId="2" xfId="3" applyNumberFormat="1" applyFont="1" applyFill="1" applyBorder="1"/>
    <xf numFmtId="167" fontId="9" fillId="2" borderId="2" xfId="2" applyNumberFormat="1" applyFont="1" applyFill="1" applyBorder="1"/>
    <xf numFmtId="44" fontId="3" fillId="2" borderId="2" xfId="2" applyFont="1" applyFill="1" applyBorder="1"/>
    <xf numFmtId="167" fontId="3" fillId="2" borderId="2" xfId="2" applyNumberFormat="1" applyFont="1" applyFill="1" applyBorder="1"/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/>
    <xf numFmtId="167" fontId="3" fillId="2" borderId="7" xfId="2" applyNumberFormat="1" applyFont="1" applyFill="1" applyBorder="1"/>
    <xf numFmtId="44" fontId="9" fillId="2" borderId="2" xfId="2" applyFont="1" applyFill="1" applyBorder="1"/>
    <xf numFmtId="166" fontId="10" fillId="3" borderId="2" xfId="1" applyNumberFormat="1" applyFont="1" applyFill="1" applyBorder="1"/>
    <xf numFmtId="6" fontId="4" fillId="0" borderId="5" xfId="0" applyNumberFormat="1" applyFont="1" applyFill="1" applyBorder="1" applyAlignment="1">
      <alignment horizontal="center" wrapText="1"/>
    </xf>
    <xf numFmtId="6" fontId="4" fillId="0" borderId="3" xfId="0" applyNumberFormat="1" applyFont="1" applyFill="1" applyBorder="1" applyAlignment="1">
      <alignment horizontal="center" wrapText="1"/>
    </xf>
    <xf numFmtId="6" fontId="4" fillId="0" borderId="9" xfId="0" applyNumberFormat="1" applyFont="1" applyFill="1" applyBorder="1" applyAlignment="1">
      <alignment horizontal="center" wrapText="1"/>
    </xf>
    <xf numFmtId="6" fontId="3" fillId="3" borderId="2" xfId="0" applyNumberFormat="1" applyFont="1" applyFill="1" applyBorder="1"/>
    <xf numFmtId="6" fontId="3" fillId="3" borderId="6" xfId="0" applyNumberFormat="1" applyFont="1" applyFill="1" applyBorder="1"/>
    <xf numFmtId="167" fontId="3" fillId="0" borderId="10" xfId="0" applyNumberFormat="1" applyFont="1" applyFill="1" applyBorder="1" applyAlignment="1">
      <alignment vertical="center"/>
    </xf>
    <xf numFmtId="167" fontId="3" fillId="3" borderId="10" xfId="0" applyNumberFormat="1" applyFont="1" applyFill="1" applyBorder="1" applyAlignment="1">
      <alignment vertical="center"/>
    </xf>
    <xf numFmtId="167" fontId="3" fillId="3" borderId="11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3" fillId="2" borderId="14" xfId="0" applyFont="1" applyFill="1" applyBorder="1" applyAlignment="1">
      <alignment wrapText="1"/>
    </xf>
    <xf numFmtId="167" fontId="3" fillId="2" borderId="10" xfId="2" applyNumberFormat="1" applyFont="1" applyFill="1" applyBorder="1"/>
    <xf numFmtId="167" fontId="3" fillId="4" borderId="6" xfId="2" applyNumberFormat="1" applyFont="1" applyFill="1" applyBorder="1"/>
    <xf numFmtId="167" fontId="4" fillId="4" borderId="12" xfId="2" applyNumberFormat="1" applyFont="1" applyFill="1" applyBorder="1"/>
    <xf numFmtId="167" fontId="4" fillId="0" borderId="10" xfId="2" applyNumberFormat="1" applyFont="1" applyFill="1" applyBorder="1"/>
    <xf numFmtId="167" fontId="3" fillId="3" borderId="10" xfId="2" applyNumberFormat="1" applyFont="1" applyFill="1" applyBorder="1"/>
    <xf numFmtId="167" fontId="3" fillId="3" borderId="6" xfId="0" applyNumberFormat="1" applyFont="1" applyFill="1" applyBorder="1" applyAlignment="1">
      <alignment vertical="center"/>
    </xf>
    <xf numFmtId="167" fontId="3" fillId="3" borderId="6" xfId="2" applyNumberFormat="1" applyFont="1" applyFill="1" applyBorder="1"/>
    <xf numFmtId="167" fontId="3" fillId="3" borderId="11" xfId="2" applyNumberFormat="1" applyFont="1" applyFill="1" applyBorder="1"/>
    <xf numFmtId="9" fontId="3" fillId="3" borderId="2" xfId="3" applyFont="1" applyFill="1" applyBorder="1"/>
    <xf numFmtId="9" fontId="3" fillId="3" borderId="6" xfId="3" applyFont="1" applyFill="1" applyBorder="1"/>
    <xf numFmtId="0" fontId="13" fillId="2" borderId="2" xfId="0" applyFont="1" applyFill="1" applyBorder="1" applyAlignment="1">
      <alignment wrapText="1"/>
    </xf>
    <xf numFmtId="9" fontId="9" fillId="5" borderId="2" xfId="3" applyFont="1" applyFill="1" applyBorder="1"/>
    <xf numFmtId="9" fontId="3" fillId="5" borderId="2" xfId="3" applyFont="1" applyFill="1" applyBorder="1"/>
    <xf numFmtId="0" fontId="0" fillId="5" borderId="0" xfId="0" applyFill="1" applyBorder="1"/>
    <xf numFmtId="43" fontId="0" fillId="6" borderId="2" xfId="0" applyNumberFormat="1" applyFill="1" applyBorder="1"/>
    <xf numFmtId="0" fontId="3" fillId="5" borderId="2" xfId="0" applyFont="1" applyFill="1" applyBorder="1" applyAlignment="1">
      <alignment horizontal="center"/>
    </xf>
    <xf numFmtId="166" fontId="0" fillId="0" borderId="0" xfId="1" applyNumberFormat="1" applyFont="1"/>
    <xf numFmtId="166" fontId="0" fillId="0" borderId="0" xfId="1" applyNumberFormat="1" applyFont="1"/>
    <xf numFmtId="166" fontId="0" fillId="0" borderId="0" xfId="1" applyNumberFormat="1" applyFont="1" applyAlignment="1">
      <alignment horizontal="left" vertical="center" wrapText="1"/>
    </xf>
    <xf numFmtId="0" fontId="4" fillId="4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4" fillId="7" borderId="18" xfId="0" applyFont="1" applyFill="1" applyBorder="1" applyAlignment="1">
      <alignment horizontal="center" wrapText="1"/>
    </xf>
    <xf numFmtId="0" fontId="4" fillId="7" borderId="19" xfId="0" applyFont="1" applyFill="1" applyBorder="1" applyAlignment="1">
      <alignment horizontal="center" wrapText="1"/>
    </xf>
    <xf numFmtId="0" fontId="4" fillId="7" borderId="20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6" fontId="3" fillId="3" borderId="14" xfId="0" applyNumberFormat="1" applyFont="1" applyFill="1" applyBorder="1" applyAlignment="1">
      <alignment horizontal="center" vertical="center"/>
    </xf>
    <xf numFmtId="6" fontId="3" fillId="3" borderId="22" xfId="0" applyNumberFormat="1" applyFont="1" applyFill="1" applyBorder="1" applyAlignment="1">
      <alignment horizontal="center" vertical="center"/>
    </xf>
    <xf numFmtId="6" fontId="4" fillId="4" borderId="15" xfId="0" applyNumberFormat="1" applyFont="1" applyFill="1" applyBorder="1" applyAlignment="1">
      <alignment horizontal="center" wrapText="1"/>
    </xf>
    <xf numFmtId="6" fontId="4" fillId="4" borderId="16" xfId="0" applyNumberFormat="1" applyFont="1" applyFill="1" applyBorder="1" applyAlignment="1">
      <alignment horizontal="center" wrapText="1"/>
    </xf>
    <xf numFmtId="6" fontId="4" fillId="4" borderId="17" xfId="0" applyNumberFormat="1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11" fillId="4" borderId="24" xfId="0" applyFont="1" applyFill="1" applyBorder="1" applyAlignment="1">
      <alignment horizontal="center" wrapText="1"/>
    </xf>
    <xf numFmtId="0" fontId="12" fillId="4" borderId="25" xfId="0" applyFont="1" applyFill="1" applyBorder="1" applyAlignment="1">
      <alignment horizontal="center" wrapText="1"/>
    </xf>
    <xf numFmtId="0" fontId="12" fillId="4" borderId="26" xfId="0" applyFont="1" applyFill="1" applyBorder="1" applyAlignment="1">
      <alignment horizontal="center" wrapText="1"/>
    </xf>
    <xf numFmtId="0" fontId="12" fillId="4" borderId="27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7" borderId="29" xfId="0" applyFont="1" applyFill="1" applyBorder="1" applyAlignment="1">
      <alignment horizontal="center" wrapText="1"/>
    </xf>
    <xf numFmtId="0" fontId="12" fillId="4" borderId="22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 wrapText="1"/>
    </xf>
    <xf numFmtId="0" fontId="6" fillId="3" borderId="27" xfId="0" applyFont="1" applyFill="1" applyBorder="1" applyAlignment="1">
      <alignment horizontal="center" wrapText="1"/>
    </xf>
    <xf numFmtId="0" fontId="11" fillId="4" borderId="30" xfId="0" applyFont="1" applyFill="1" applyBorder="1" applyAlignment="1">
      <alignment horizontal="center" wrapText="1"/>
    </xf>
    <xf numFmtId="0" fontId="11" fillId="4" borderId="31" xfId="0" applyFont="1" applyFill="1" applyBorder="1" applyAlignment="1">
      <alignment horizontal="center" wrapText="1"/>
    </xf>
    <xf numFmtId="0" fontId="11" fillId="4" borderId="32" xfId="0" applyFont="1" applyFill="1" applyBorder="1" applyAlignment="1">
      <alignment horizontal="center" wrapText="1"/>
    </xf>
    <xf numFmtId="0" fontId="11" fillId="4" borderId="33" xfId="0" applyFont="1" applyFill="1" applyBorder="1" applyAlignment="1">
      <alignment horizontal="center" wrapText="1"/>
    </xf>
    <xf numFmtId="0" fontId="12" fillId="4" borderId="3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29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0"/>
  <sheetViews>
    <sheetView tabSelected="1" zoomScaleNormal="100" workbookViewId="0">
      <selection activeCell="K76" sqref="K76"/>
    </sheetView>
  </sheetViews>
  <sheetFormatPr defaultRowHeight="15"/>
  <cols>
    <col min="1" max="1" width="38" style="5" customWidth="1"/>
    <col min="2" max="2" width="7.85546875" style="2" customWidth="1"/>
    <col min="3" max="3" width="30.42578125" style="2" customWidth="1"/>
    <col min="4" max="4" width="10.28515625" style="2" bestFit="1" customWidth="1"/>
    <col min="5" max="5" width="9.85546875" style="2" customWidth="1"/>
    <col min="6" max="6" width="9.140625" style="2" bestFit="1"/>
    <col min="7" max="11" width="8.85546875" style="2" bestFit="1" customWidth="1"/>
    <col min="12" max="16" width="12.28515625" style="2" bestFit="1" customWidth="1"/>
    <col min="17" max="50" width="13.42578125" style="2" bestFit="1" customWidth="1"/>
    <col min="51" max="77" width="12.28515625" style="2" bestFit="1" customWidth="1"/>
    <col min="78" max="91" width="11.28515625" style="2" bestFit="1" customWidth="1"/>
    <col min="92" max="95" width="11.7109375" style="2" bestFit="1" customWidth="1"/>
    <col min="96" max="96" width="10.28515625" style="2" customWidth="1"/>
    <col min="97" max="97" width="12.5703125" style="2" customWidth="1"/>
    <col min="98" max="104" width="11.7109375" style="2" bestFit="1" customWidth="1"/>
    <col min="105" max="16384" width="9.140625" style="2"/>
  </cols>
  <sheetData>
    <row r="1" spans="1:104">
      <c r="A1" s="109" t="s">
        <v>43</v>
      </c>
      <c r="B1" s="110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</row>
    <row r="2" spans="1:104" ht="13.5" customHeight="1">
      <c r="A2" s="16" t="s">
        <v>24</v>
      </c>
      <c r="B2" s="48">
        <v>2000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</row>
    <row r="3" spans="1:104" ht="28.5" customHeight="1">
      <c r="A3" s="16" t="s">
        <v>25</v>
      </c>
      <c r="B3" s="48">
        <v>1000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</row>
    <row r="4" spans="1:104" ht="12.75" customHeight="1">
      <c r="A4" s="16" t="s">
        <v>15</v>
      </c>
      <c r="B4" s="48">
        <v>12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4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</row>
    <row r="6" spans="1:104" s="1" customFormat="1" ht="7.5" customHeight="1" thickBot="1">
      <c r="A6" s="83" t="s">
        <v>53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5"/>
    </row>
    <row r="7" spans="1:104" s="13" customFormat="1" ht="11.25">
      <c r="A7" s="111" t="s">
        <v>54</v>
      </c>
      <c r="B7" s="112"/>
      <c r="C7" s="113"/>
      <c r="D7" s="30" t="s">
        <v>27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</row>
    <row r="8" spans="1:104" s="13" customFormat="1" ht="11.25">
      <c r="A8" s="114"/>
      <c r="B8" s="100"/>
      <c r="C8" s="101"/>
      <c r="D8" s="31">
        <v>0</v>
      </c>
      <c r="E8" s="31">
        <f t="shared" ref="E8:AJ8" si="0">D8+1</f>
        <v>1</v>
      </c>
      <c r="F8" s="31">
        <f t="shared" si="0"/>
        <v>2</v>
      </c>
      <c r="G8" s="31">
        <f t="shared" si="0"/>
        <v>3</v>
      </c>
      <c r="H8" s="31">
        <f t="shared" si="0"/>
        <v>4</v>
      </c>
      <c r="I8" s="31">
        <f t="shared" si="0"/>
        <v>5</v>
      </c>
      <c r="J8" s="31">
        <f t="shared" si="0"/>
        <v>6</v>
      </c>
      <c r="K8" s="31">
        <f t="shared" si="0"/>
        <v>7</v>
      </c>
      <c r="L8" s="31">
        <f t="shared" si="0"/>
        <v>8</v>
      </c>
      <c r="M8" s="31">
        <f t="shared" si="0"/>
        <v>9</v>
      </c>
      <c r="N8" s="31">
        <f t="shared" si="0"/>
        <v>10</v>
      </c>
      <c r="O8" s="31">
        <f t="shared" si="0"/>
        <v>11</v>
      </c>
      <c r="P8" s="31">
        <f t="shared" si="0"/>
        <v>12</v>
      </c>
      <c r="Q8" s="31">
        <f t="shared" si="0"/>
        <v>13</v>
      </c>
      <c r="R8" s="31">
        <f t="shared" si="0"/>
        <v>14</v>
      </c>
      <c r="S8" s="31">
        <f t="shared" si="0"/>
        <v>15</v>
      </c>
      <c r="T8" s="31">
        <f t="shared" si="0"/>
        <v>16</v>
      </c>
      <c r="U8" s="31">
        <f t="shared" si="0"/>
        <v>17</v>
      </c>
      <c r="V8" s="31">
        <f t="shared" si="0"/>
        <v>18</v>
      </c>
      <c r="W8" s="31">
        <f t="shared" si="0"/>
        <v>19</v>
      </c>
      <c r="X8" s="31">
        <f t="shared" si="0"/>
        <v>20</v>
      </c>
      <c r="Y8" s="31">
        <f t="shared" si="0"/>
        <v>21</v>
      </c>
      <c r="Z8" s="31">
        <f t="shared" si="0"/>
        <v>22</v>
      </c>
      <c r="AA8" s="31">
        <f t="shared" si="0"/>
        <v>23</v>
      </c>
      <c r="AB8" s="31">
        <f t="shared" si="0"/>
        <v>24</v>
      </c>
      <c r="AC8" s="31">
        <f t="shared" si="0"/>
        <v>25</v>
      </c>
      <c r="AD8" s="31">
        <f t="shared" si="0"/>
        <v>26</v>
      </c>
      <c r="AE8" s="31">
        <f t="shared" si="0"/>
        <v>27</v>
      </c>
      <c r="AF8" s="31">
        <f t="shared" si="0"/>
        <v>28</v>
      </c>
      <c r="AG8" s="31">
        <f t="shared" si="0"/>
        <v>29</v>
      </c>
      <c r="AH8" s="31">
        <f t="shared" si="0"/>
        <v>30</v>
      </c>
      <c r="AI8" s="31">
        <f t="shared" si="0"/>
        <v>31</v>
      </c>
      <c r="AJ8" s="31">
        <f t="shared" si="0"/>
        <v>32</v>
      </c>
      <c r="AK8" s="31">
        <f t="shared" ref="AK8:BP8" si="1">AJ8+1</f>
        <v>33</v>
      </c>
      <c r="AL8" s="31">
        <f t="shared" si="1"/>
        <v>34</v>
      </c>
      <c r="AM8" s="31">
        <f t="shared" si="1"/>
        <v>35</v>
      </c>
      <c r="AN8" s="31">
        <f t="shared" si="1"/>
        <v>36</v>
      </c>
      <c r="AO8" s="31">
        <f t="shared" si="1"/>
        <v>37</v>
      </c>
      <c r="AP8" s="31">
        <f t="shared" si="1"/>
        <v>38</v>
      </c>
      <c r="AQ8" s="31">
        <f t="shared" si="1"/>
        <v>39</v>
      </c>
      <c r="AR8" s="31">
        <f t="shared" si="1"/>
        <v>40</v>
      </c>
      <c r="AS8" s="31">
        <f t="shared" si="1"/>
        <v>41</v>
      </c>
      <c r="AT8" s="31">
        <f t="shared" si="1"/>
        <v>42</v>
      </c>
      <c r="AU8" s="31">
        <f t="shared" si="1"/>
        <v>43</v>
      </c>
      <c r="AV8" s="31">
        <f t="shared" si="1"/>
        <v>44</v>
      </c>
      <c r="AW8" s="31">
        <f t="shared" si="1"/>
        <v>45</v>
      </c>
      <c r="AX8" s="31">
        <f t="shared" si="1"/>
        <v>46</v>
      </c>
      <c r="AY8" s="31">
        <f t="shared" si="1"/>
        <v>47</v>
      </c>
      <c r="AZ8" s="31">
        <f t="shared" si="1"/>
        <v>48</v>
      </c>
      <c r="BA8" s="31">
        <f t="shared" si="1"/>
        <v>49</v>
      </c>
      <c r="BB8" s="31">
        <f t="shared" si="1"/>
        <v>50</v>
      </c>
      <c r="BC8" s="31">
        <f t="shared" si="1"/>
        <v>51</v>
      </c>
      <c r="BD8" s="31">
        <f t="shared" si="1"/>
        <v>52</v>
      </c>
      <c r="BE8" s="31">
        <f t="shared" si="1"/>
        <v>53</v>
      </c>
      <c r="BF8" s="31">
        <f t="shared" si="1"/>
        <v>54</v>
      </c>
      <c r="BG8" s="31">
        <f t="shared" si="1"/>
        <v>55</v>
      </c>
      <c r="BH8" s="31">
        <f t="shared" si="1"/>
        <v>56</v>
      </c>
      <c r="BI8" s="31">
        <f t="shared" si="1"/>
        <v>57</v>
      </c>
      <c r="BJ8" s="31">
        <f t="shared" si="1"/>
        <v>58</v>
      </c>
      <c r="BK8" s="31">
        <f t="shared" si="1"/>
        <v>59</v>
      </c>
      <c r="BL8" s="31">
        <f t="shared" si="1"/>
        <v>60</v>
      </c>
      <c r="BM8" s="31">
        <f t="shared" si="1"/>
        <v>61</v>
      </c>
      <c r="BN8" s="31">
        <f t="shared" si="1"/>
        <v>62</v>
      </c>
      <c r="BO8" s="31">
        <f t="shared" si="1"/>
        <v>63</v>
      </c>
      <c r="BP8" s="31">
        <f t="shared" si="1"/>
        <v>64</v>
      </c>
      <c r="BQ8" s="31">
        <f t="shared" ref="BQ8:CZ8" si="2">BP8+1</f>
        <v>65</v>
      </c>
      <c r="BR8" s="31">
        <f t="shared" si="2"/>
        <v>66</v>
      </c>
      <c r="BS8" s="31">
        <f t="shared" si="2"/>
        <v>67</v>
      </c>
      <c r="BT8" s="31">
        <f t="shared" si="2"/>
        <v>68</v>
      </c>
      <c r="BU8" s="31">
        <f t="shared" si="2"/>
        <v>69</v>
      </c>
      <c r="BV8" s="31">
        <f t="shared" si="2"/>
        <v>70</v>
      </c>
      <c r="BW8" s="31">
        <f t="shared" si="2"/>
        <v>71</v>
      </c>
      <c r="BX8" s="31">
        <f t="shared" si="2"/>
        <v>72</v>
      </c>
      <c r="BY8" s="31">
        <f t="shared" si="2"/>
        <v>73</v>
      </c>
      <c r="BZ8" s="31">
        <f t="shared" si="2"/>
        <v>74</v>
      </c>
      <c r="CA8" s="31">
        <f t="shared" si="2"/>
        <v>75</v>
      </c>
      <c r="CB8" s="31">
        <f t="shared" si="2"/>
        <v>76</v>
      </c>
      <c r="CC8" s="31">
        <f t="shared" si="2"/>
        <v>77</v>
      </c>
      <c r="CD8" s="31">
        <f t="shared" si="2"/>
        <v>78</v>
      </c>
      <c r="CE8" s="31">
        <f t="shared" si="2"/>
        <v>79</v>
      </c>
      <c r="CF8" s="31">
        <f t="shared" si="2"/>
        <v>80</v>
      </c>
      <c r="CG8" s="31">
        <f t="shared" si="2"/>
        <v>81</v>
      </c>
      <c r="CH8" s="31">
        <f t="shared" si="2"/>
        <v>82</v>
      </c>
      <c r="CI8" s="31">
        <f t="shared" si="2"/>
        <v>83</v>
      </c>
      <c r="CJ8" s="31">
        <f t="shared" si="2"/>
        <v>84</v>
      </c>
      <c r="CK8" s="31">
        <f t="shared" si="2"/>
        <v>85</v>
      </c>
      <c r="CL8" s="31">
        <f t="shared" si="2"/>
        <v>86</v>
      </c>
      <c r="CM8" s="31">
        <f t="shared" si="2"/>
        <v>87</v>
      </c>
      <c r="CN8" s="31">
        <f t="shared" si="2"/>
        <v>88</v>
      </c>
      <c r="CO8" s="31">
        <f t="shared" si="2"/>
        <v>89</v>
      </c>
      <c r="CP8" s="31">
        <f t="shared" si="2"/>
        <v>90</v>
      </c>
      <c r="CQ8" s="31">
        <f t="shared" si="2"/>
        <v>91</v>
      </c>
      <c r="CR8" s="31">
        <f t="shared" si="2"/>
        <v>92</v>
      </c>
      <c r="CS8" s="31">
        <f t="shared" si="2"/>
        <v>93</v>
      </c>
      <c r="CT8" s="31">
        <f t="shared" si="2"/>
        <v>94</v>
      </c>
      <c r="CU8" s="31">
        <f t="shared" si="2"/>
        <v>95</v>
      </c>
      <c r="CV8" s="31">
        <f t="shared" si="2"/>
        <v>96</v>
      </c>
      <c r="CW8" s="31">
        <f t="shared" si="2"/>
        <v>97</v>
      </c>
      <c r="CX8" s="31">
        <f t="shared" si="2"/>
        <v>98</v>
      </c>
      <c r="CY8" s="31">
        <f t="shared" si="2"/>
        <v>99</v>
      </c>
      <c r="CZ8" s="31">
        <f t="shared" si="2"/>
        <v>100</v>
      </c>
    </row>
    <row r="9" spans="1:104" s="3" customFormat="1">
      <c r="A9" s="33" t="s">
        <v>4</v>
      </c>
      <c r="B9" s="34">
        <v>80</v>
      </c>
      <c r="C9" s="35" t="s">
        <v>3</v>
      </c>
      <c r="D9" s="36">
        <f ca="1">'No Liability_50 years'!B9</f>
        <v>80</v>
      </c>
      <c r="E9" s="36">
        <f t="shared" ref="E9:AJ9" si="3">D9</f>
        <v>80</v>
      </c>
      <c r="F9" s="36">
        <f t="shared" si="3"/>
        <v>80</v>
      </c>
      <c r="G9" s="36">
        <f t="shared" si="3"/>
        <v>80</v>
      </c>
      <c r="H9" s="36">
        <f t="shared" si="3"/>
        <v>80</v>
      </c>
      <c r="I9" s="36">
        <f t="shared" si="3"/>
        <v>80</v>
      </c>
      <c r="J9" s="36">
        <f t="shared" si="3"/>
        <v>80</v>
      </c>
      <c r="K9" s="36">
        <f t="shared" si="3"/>
        <v>80</v>
      </c>
      <c r="L9" s="36">
        <f t="shared" si="3"/>
        <v>80</v>
      </c>
      <c r="M9" s="36">
        <f t="shared" si="3"/>
        <v>80</v>
      </c>
      <c r="N9" s="36">
        <f t="shared" si="3"/>
        <v>80</v>
      </c>
      <c r="O9" s="36">
        <f t="shared" si="3"/>
        <v>80</v>
      </c>
      <c r="P9" s="36">
        <f t="shared" si="3"/>
        <v>80</v>
      </c>
      <c r="Q9" s="36">
        <f t="shared" si="3"/>
        <v>80</v>
      </c>
      <c r="R9" s="36">
        <f t="shared" si="3"/>
        <v>80</v>
      </c>
      <c r="S9" s="36">
        <f t="shared" si="3"/>
        <v>80</v>
      </c>
      <c r="T9" s="36">
        <f t="shared" si="3"/>
        <v>80</v>
      </c>
      <c r="U9" s="36">
        <f t="shared" si="3"/>
        <v>80</v>
      </c>
      <c r="V9" s="36">
        <f t="shared" si="3"/>
        <v>80</v>
      </c>
      <c r="W9" s="36">
        <f t="shared" si="3"/>
        <v>80</v>
      </c>
      <c r="X9" s="36">
        <f t="shared" si="3"/>
        <v>80</v>
      </c>
      <c r="Y9" s="36">
        <f t="shared" si="3"/>
        <v>80</v>
      </c>
      <c r="Z9" s="36">
        <f t="shared" si="3"/>
        <v>80</v>
      </c>
      <c r="AA9" s="36">
        <f t="shared" si="3"/>
        <v>80</v>
      </c>
      <c r="AB9" s="36">
        <f t="shared" si="3"/>
        <v>80</v>
      </c>
      <c r="AC9" s="36">
        <f t="shared" si="3"/>
        <v>80</v>
      </c>
      <c r="AD9" s="36">
        <f t="shared" si="3"/>
        <v>80</v>
      </c>
      <c r="AE9" s="36">
        <f t="shared" si="3"/>
        <v>80</v>
      </c>
      <c r="AF9" s="36">
        <f t="shared" si="3"/>
        <v>80</v>
      </c>
      <c r="AG9" s="36">
        <f t="shared" si="3"/>
        <v>80</v>
      </c>
      <c r="AH9" s="36">
        <f t="shared" si="3"/>
        <v>80</v>
      </c>
      <c r="AI9" s="36">
        <f t="shared" si="3"/>
        <v>80</v>
      </c>
      <c r="AJ9" s="36">
        <f t="shared" si="3"/>
        <v>80</v>
      </c>
      <c r="AK9" s="36">
        <f t="shared" ref="AK9:BP9" si="4">AJ9</f>
        <v>80</v>
      </c>
      <c r="AL9" s="36">
        <f t="shared" si="4"/>
        <v>80</v>
      </c>
      <c r="AM9" s="36">
        <f t="shared" si="4"/>
        <v>80</v>
      </c>
      <c r="AN9" s="36">
        <f t="shared" si="4"/>
        <v>80</v>
      </c>
      <c r="AO9" s="36">
        <f t="shared" si="4"/>
        <v>80</v>
      </c>
      <c r="AP9" s="36">
        <f t="shared" si="4"/>
        <v>80</v>
      </c>
      <c r="AQ9" s="36">
        <f t="shared" si="4"/>
        <v>80</v>
      </c>
      <c r="AR9" s="36">
        <f t="shared" si="4"/>
        <v>80</v>
      </c>
      <c r="AS9" s="36">
        <f t="shared" si="4"/>
        <v>80</v>
      </c>
      <c r="AT9" s="36">
        <f t="shared" si="4"/>
        <v>80</v>
      </c>
      <c r="AU9" s="36">
        <f t="shared" si="4"/>
        <v>80</v>
      </c>
      <c r="AV9" s="36">
        <f t="shared" si="4"/>
        <v>80</v>
      </c>
      <c r="AW9" s="36">
        <f t="shared" si="4"/>
        <v>80</v>
      </c>
      <c r="AX9" s="36">
        <f t="shared" si="4"/>
        <v>80</v>
      </c>
      <c r="AY9" s="36">
        <f t="shared" si="4"/>
        <v>80</v>
      </c>
      <c r="AZ9" s="36">
        <f t="shared" si="4"/>
        <v>80</v>
      </c>
      <c r="BA9" s="36">
        <f t="shared" si="4"/>
        <v>80</v>
      </c>
      <c r="BB9" s="36">
        <f t="shared" si="4"/>
        <v>80</v>
      </c>
      <c r="BC9" s="36">
        <f t="shared" si="4"/>
        <v>80</v>
      </c>
      <c r="BD9" s="36">
        <f t="shared" si="4"/>
        <v>80</v>
      </c>
      <c r="BE9" s="36">
        <f t="shared" si="4"/>
        <v>80</v>
      </c>
      <c r="BF9" s="36">
        <f t="shared" si="4"/>
        <v>80</v>
      </c>
      <c r="BG9" s="36">
        <f t="shared" si="4"/>
        <v>80</v>
      </c>
      <c r="BH9" s="36">
        <f t="shared" si="4"/>
        <v>80</v>
      </c>
      <c r="BI9" s="36">
        <f t="shared" si="4"/>
        <v>80</v>
      </c>
      <c r="BJ9" s="36">
        <f t="shared" si="4"/>
        <v>80</v>
      </c>
      <c r="BK9" s="36">
        <f t="shared" si="4"/>
        <v>80</v>
      </c>
      <c r="BL9" s="36">
        <f t="shared" si="4"/>
        <v>80</v>
      </c>
      <c r="BM9" s="36">
        <f t="shared" si="4"/>
        <v>80</v>
      </c>
      <c r="BN9" s="36">
        <f t="shared" si="4"/>
        <v>80</v>
      </c>
      <c r="BO9" s="36">
        <f t="shared" si="4"/>
        <v>80</v>
      </c>
      <c r="BP9" s="36">
        <f t="shared" si="4"/>
        <v>80</v>
      </c>
      <c r="BQ9" s="36">
        <f t="shared" ref="BQ9:CZ9" si="5">BP9</f>
        <v>80</v>
      </c>
      <c r="BR9" s="36">
        <f t="shared" si="5"/>
        <v>80</v>
      </c>
      <c r="BS9" s="36">
        <f t="shared" si="5"/>
        <v>80</v>
      </c>
      <c r="BT9" s="36">
        <f t="shared" si="5"/>
        <v>80</v>
      </c>
      <c r="BU9" s="36">
        <f t="shared" si="5"/>
        <v>80</v>
      </c>
      <c r="BV9" s="36">
        <f t="shared" si="5"/>
        <v>80</v>
      </c>
      <c r="BW9" s="36">
        <f t="shared" si="5"/>
        <v>80</v>
      </c>
      <c r="BX9" s="36">
        <f t="shared" si="5"/>
        <v>80</v>
      </c>
      <c r="BY9" s="36">
        <f t="shared" si="5"/>
        <v>80</v>
      </c>
      <c r="BZ9" s="36">
        <f t="shared" si="5"/>
        <v>80</v>
      </c>
      <c r="CA9" s="36">
        <f t="shared" si="5"/>
        <v>80</v>
      </c>
      <c r="CB9" s="36">
        <f t="shared" si="5"/>
        <v>80</v>
      </c>
      <c r="CC9" s="36">
        <f t="shared" si="5"/>
        <v>80</v>
      </c>
      <c r="CD9" s="36">
        <f t="shared" si="5"/>
        <v>80</v>
      </c>
      <c r="CE9" s="36">
        <f t="shared" si="5"/>
        <v>80</v>
      </c>
      <c r="CF9" s="36">
        <f t="shared" si="5"/>
        <v>80</v>
      </c>
      <c r="CG9" s="36">
        <f t="shared" si="5"/>
        <v>80</v>
      </c>
      <c r="CH9" s="36">
        <f t="shared" si="5"/>
        <v>80</v>
      </c>
      <c r="CI9" s="36">
        <f t="shared" si="5"/>
        <v>80</v>
      </c>
      <c r="CJ9" s="36">
        <f t="shared" si="5"/>
        <v>80</v>
      </c>
      <c r="CK9" s="36">
        <f t="shared" si="5"/>
        <v>80</v>
      </c>
      <c r="CL9" s="36">
        <f t="shared" si="5"/>
        <v>80</v>
      </c>
      <c r="CM9" s="36">
        <f t="shared" si="5"/>
        <v>80</v>
      </c>
      <c r="CN9" s="36">
        <f t="shared" si="5"/>
        <v>80</v>
      </c>
      <c r="CO9" s="36">
        <f t="shared" si="5"/>
        <v>80</v>
      </c>
      <c r="CP9" s="36">
        <f t="shared" si="5"/>
        <v>80</v>
      </c>
      <c r="CQ9" s="36">
        <f t="shared" si="5"/>
        <v>80</v>
      </c>
      <c r="CR9" s="36">
        <f t="shared" si="5"/>
        <v>80</v>
      </c>
      <c r="CS9" s="36">
        <f t="shared" si="5"/>
        <v>80</v>
      </c>
      <c r="CT9" s="36">
        <f t="shared" si="5"/>
        <v>80</v>
      </c>
      <c r="CU9" s="36">
        <f t="shared" si="5"/>
        <v>80</v>
      </c>
      <c r="CV9" s="36">
        <f t="shared" si="5"/>
        <v>80</v>
      </c>
      <c r="CW9" s="36">
        <f t="shared" si="5"/>
        <v>80</v>
      </c>
      <c r="CX9" s="36">
        <f t="shared" si="5"/>
        <v>80</v>
      </c>
      <c r="CY9" s="36">
        <f t="shared" si="5"/>
        <v>80</v>
      </c>
      <c r="CZ9" s="36">
        <f t="shared" si="5"/>
        <v>80</v>
      </c>
    </row>
    <row r="10" spans="1:104" s="3" customFormat="1">
      <c r="A10" s="33" t="s">
        <v>1</v>
      </c>
      <c r="B10" s="34">
        <v>200</v>
      </c>
      <c r="C10" s="35" t="s">
        <v>3</v>
      </c>
      <c r="D10" s="36">
        <v>120</v>
      </c>
      <c r="E10" s="36">
        <f t="shared" ref="E10:AJ10" si="6">D10+E11-E12</f>
        <v>123.6</v>
      </c>
      <c r="F10" s="36">
        <f t="shared" si="6"/>
        <v>127.30799999999999</v>
      </c>
      <c r="G10" s="36">
        <f t="shared" si="6"/>
        <v>131.12724</v>
      </c>
      <c r="H10" s="36">
        <f t="shared" si="6"/>
        <v>135.06105719999999</v>
      </c>
      <c r="I10" s="36">
        <f t="shared" si="6"/>
        <v>139.112888916</v>
      </c>
      <c r="J10" s="36">
        <f t="shared" si="6"/>
        <v>143.28627558348001</v>
      </c>
      <c r="K10" s="36">
        <f t="shared" si="6"/>
        <v>147.58486385098439</v>
      </c>
      <c r="L10" s="36">
        <f t="shared" si="6"/>
        <v>152.01240976651391</v>
      </c>
      <c r="M10" s="36">
        <f t="shared" si="6"/>
        <v>156.57278205950934</v>
      </c>
      <c r="N10" s="36">
        <f t="shared" si="6"/>
        <v>161.26996552129461</v>
      </c>
      <c r="O10" s="36">
        <f t="shared" si="6"/>
        <v>166.10806448693344</v>
      </c>
      <c r="P10" s="36">
        <f t="shared" si="6"/>
        <v>171.09130642154145</v>
      </c>
      <c r="Q10" s="36">
        <f t="shared" si="6"/>
        <v>176.2240456141877</v>
      </c>
      <c r="R10" s="36">
        <f t="shared" si="6"/>
        <v>181.51076698261332</v>
      </c>
      <c r="S10" s="36">
        <f t="shared" si="6"/>
        <v>186.95608999209171</v>
      </c>
      <c r="T10" s="36">
        <f t="shared" si="6"/>
        <v>192.56477269185444</v>
      </c>
      <c r="U10" s="36">
        <f t="shared" si="6"/>
        <v>198.34171587261008</v>
      </c>
      <c r="V10" s="36">
        <f t="shared" si="6"/>
        <v>204.29196734878838</v>
      </c>
      <c r="W10" s="36">
        <f t="shared" si="6"/>
        <v>210.42072636925204</v>
      </c>
      <c r="X10" s="36">
        <f t="shared" si="6"/>
        <v>216.7333481603296</v>
      </c>
      <c r="Y10" s="36">
        <f t="shared" si="6"/>
        <v>223.23534860513948</v>
      </c>
      <c r="Z10" s="36">
        <f t="shared" si="6"/>
        <v>229.93240906329368</v>
      </c>
      <c r="AA10" s="36">
        <f t="shared" si="6"/>
        <v>236.8303813351925</v>
      </c>
      <c r="AB10" s="36">
        <f t="shared" si="6"/>
        <v>243.93529277524829</v>
      </c>
      <c r="AC10" s="36">
        <f t="shared" si="6"/>
        <v>251.25335155850573</v>
      </c>
      <c r="AD10" s="36">
        <f t="shared" si="6"/>
        <v>258.79095210526089</v>
      </c>
      <c r="AE10" s="36">
        <f t="shared" si="6"/>
        <v>266.55468066841871</v>
      </c>
      <c r="AF10" s="36">
        <f t="shared" si="6"/>
        <v>274.5513210884713</v>
      </c>
      <c r="AG10" s="36">
        <f t="shared" si="6"/>
        <v>282.78786072112541</v>
      </c>
      <c r="AH10" s="36">
        <f t="shared" si="6"/>
        <v>291.27149654275917</v>
      </c>
      <c r="AI10" s="36">
        <f t="shared" si="6"/>
        <v>300.00964143904196</v>
      </c>
      <c r="AJ10" s="36">
        <f t="shared" si="6"/>
        <v>309.00993068221322</v>
      </c>
      <c r="AK10" s="36">
        <f t="shared" ref="AK10:BP10" si="7">AJ10+AK11-AK12</f>
        <v>318.28022860267964</v>
      </c>
      <c r="AL10" s="36">
        <f t="shared" si="7"/>
        <v>327.82863546076004</v>
      </c>
      <c r="AM10" s="36">
        <f t="shared" si="7"/>
        <v>337.66349452458286</v>
      </c>
      <c r="AN10" s="36">
        <f t="shared" si="7"/>
        <v>347.79339936032034</v>
      </c>
      <c r="AO10" s="36">
        <f t="shared" si="7"/>
        <v>358.22720134112996</v>
      </c>
      <c r="AP10" s="36">
        <f t="shared" si="7"/>
        <v>368.97401738136386</v>
      </c>
      <c r="AQ10" s="36">
        <f t="shared" si="7"/>
        <v>380.04323790280478</v>
      </c>
      <c r="AR10" s="36">
        <f t="shared" si="7"/>
        <v>391.44453503988893</v>
      </c>
      <c r="AS10" s="36">
        <f t="shared" si="7"/>
        <v>403.18787109108558</v>
      </c>
      <c r="AT10" s="36">
        <f t="shared" si="7"/>
        <v>415.28350722381816</v>
      </c>
      <c r="AU10" s="36">
        <f t="shared" si="7"/>
        <v>427.74201244053273</v>
      </c>
      <c r="AV10" s="36">
        <f t="shared" si="7"/>
        <v>440.57427281374873</v>
      </c>
      <c r="AW10" s="36">
        <f t="shared" si="7"/>
        <v>453.79150099816121</v>
      </c>
      <c r="AX10" s="36">
        <f t="shared" si="7"/>
        <v>467.40524602810603</v>
      </c>
      <c r="AY10" s="36">
        <f t="shared" si="7"/>
        <v>481.4274034089492</v>
      </c>
      <c r="AZ10" s="36">
        <f t="shared" si="7"/>
        <v>495.87022551121765</v>
      </c>
      <c r="BA10" s="36">
        <f t="shared" si="7"/>
        <v>510.7463322765542</v>
      </c>
      <c r="BB10" s="36">
        <f t="shared" si="7"/>
        <v>526.06872224485085</v>
      </c>
      <c r="BC10" s="36">
        <f t="shared" si="7"/>
        <v>541.85078391219633</v>
      </c>
      <c r="BD10" s="36">
        <f t="shared" si="7"/>
        <v>558.10630742956221</v>
      </c>
      <c r="BE10" s="36">
        <f t="shared" si="7"/>
        <v>574.84949665244903</v>
      </c>
      <c r="BF10" s="36">
        <f t="shared" si="7"/>
        <v>592.09498155202255</v>
      </c>
      <c r="BG10" s="36">
        <f t="shared" si="7"/>
        <v>609.85783099858327</v>
      </c>
      <c r="BH10" s="36">
        <f t="shared" si="7"/>
        <v>628.15356592854073</v>
      </c>
      <c r="BI10" s="36">
        <f t="shared" si="7"/>
        <v>646.99817290639692</v>
      </c>
      <c r="BJ10" s="36">
        <f t="shared" si="7"/>
        <v>666.40811809358877</v>
      </c>
      <c r="BK10" s="36">
        <f t="shared" si="7"/>
        <v>686.40036163639638</v>
      </c>
      <c r="BL10" s="36">
        <f t="shared" si="7"/>
        <v>706.99237248548832</v>
      </c>
      <c r="BM10" s="36">
        <f t="shared" si="7"/>
        <v>728.20214366005291</v>
      </c>
      <c r="BN10" s="36">
        <f t="shared" si="7"/>
        <v>750.0482079698545</v>
      </c>
      <c r="BO10" s="36">
        <f t="shared" si="7"/>
        <v>772.54965420895019</v>
      </c>
      <c r="BP10" s="36">
        <f t="shared" si="7"/>
        <v>795.72614383521864</v>
      </c>
      <c r="BQ10" s="36">
        <f t="shared" ref="BQ10:CV10" si="8">BP10+BQ11-BQ12</f>
        <v>819.59792815027515</v>
      </c>
      <c r="BR10" s="36">
        <f t="shared" si="8"/>
        <v>844.1858659947834</v>
      </c>
      <c r="BS10" s="36">
        <f t="shared" si="8"/>
        <v>869.5114419746269</v>
      </c>
      <c r="BT10" s="36">
        <f t="shared" si="8"/>
        <v>895.59678523386572</v>
      </c>
      <c r="BU10" s="36">
        <f t="shared" si="8"/>
        <v>922.46468879088172</v>
      </c>
      <c r="BV10" s="36">
        <f t="shared" si="8"/>
        <v>950.13862945460812</v>
      </c>
      <c r="BW10" s="36">
        <f t="shared" si="8"/>
        <v>978.64278833824642</v>
      </c>
      <c r="BX10" s="36">
        <f t="shared" si="8"/>
        <v>1000</v>
      </c>
      <c r="BY10" s="36">
        <f t="shared" si="8"/>
        <v>1000</v>
      </c>
      <c r="BZ10" s="36">
        <f t="shared" si="8"/>
        <v>1000</v>
      </c>
      <c r="CA10" s="36">
        <f t="shared" si="8"/>
        <v>1000</v>
      </c>
      <c r="CB10" s="36">
        <f t="shared" si="8"/>
        <v>1000</v>
      </c>
      <c r="CC10" s="36">
        <f t="shared" si="8"/>
        <v>1000</v>
      </c>
      <c r="CD10" s="36">
        <f t="shared" si="8"/>
        <v>1000</v>
      </c>
      <c r="CE10" s="36">
        <f t="shared" si="8"/>
        <v>1000</v>
      </c>
      <c r="CF10" s="36">
        <f t="shared" si="8"/>
        <v>1000</v>
      </c>
      <c r="CG10" s="36">
        <f t="shared" si="8"/>
        <v>1000</v>
      </c>
      <c r="CH10" s="36">
        <f t="shared" si="8"/>
        <v>1000</v>
      </c>
      <c r="CI10" s="36">
        <f t="shared" si="8"/>
        <v>1000</v>
      </c>
      <c r="CJ10" s="36">
        <f t="shared" si="8"/>
        <v>1000</v>
      </c>
      <c r="CK10" s="36">
        <f t="shared" si="8"/>
        <v>1000</v>
      </c>
      <c r="CL10" s="36">
        <f t="shared" si="8"/>
        <v>1000</v>
      </c>
      <c r="CM10" s="36">
        <f t="shared" si="8"/>
        <v>1000</v>
      </c>
      <c r="CN10" s="36">
        <f t="shared" si="8"/>
        <v>1000</v>
      </c>
      <c r="CO10" s="36">
        <f t="shared" si="8"/>
        <v>1000</v>
      </c>
      <c r="CP10" s="36">
        <f t="shared" si="8"/>
        <v>1000</v>
      </c>
      <c r="CQ10" s="36">
        <f t="shared" si="8"/>
        <v>1000</v>
      </c>
      <c r="CR10" s="36">
        <f t="shared" si="8"/>
        <v>1000</v>
      </c>
      <c r="CS10" s="36">
        <f t="shared" si="8"/>
        <v>1000</v>
      </c>
      <c r="CT10" s="36">
        <f t="shared" si="8"/>
        <v>1000</v>
      </c>
      <c r="CU10" s="36">
        <f t="shared" si="8"/>
        <v>1000</v>
      </c>
      <c r="CV10" s="36">
        <f t="shared" si="8"/>
        <v>1000</v>
      </c>
      <c r="CW10" s="36">
        <f ca="1">CV10+CW11-CW12</f>
        <v>1000</v>
      </c>
      <c r="CX10" s="36">
        <f ca="1">CW10+CX11-CX12</f>
        <v>1000</v>
      </c>
      <c r="CY10" s="36">
        <f ca="1">CX10+CY11-CY12</f>
        <v>1000</v>
      </c>
      <c r="CZ10" s="36">
        <f ca="1">CY10+CZ11-CZ12</f>
        <v>1000</v>
      </c>
    </row>
    <row r="11" spans="1:104" s="3" customFormat="1">
      <c r="A11" s="33" t="s">
        <v>2</v>
      </c>
      <c r="B11" s="37">
        <v>0.03</v>
      </c>
      <c r="C11" s="38" t="s">
        <v>5</v>
      </c>
      <c r="D11" s="36">
        <v>0</v>
      </c>
      <c r="E11" s="36">
        <f ca="1">D10*'No Liability_50 years'!$B$11</f>
        <v>3.5999999999999996</v>
      </c>
      <c r="F11" s="36">
        <f ca="1">E10*'No Liability_50 years'!$B$11</f>
        <v>3.7079999999999997</v>
      </c>
      <c r="G11" s="36">
        <f ca="1">F10*'No Liability_50 years'!$B$11</f>
        <v>3.8192399999999997</v>
      </c>
      <c r="H11" s="36">
        <f ca="1">G10*'No Liability_50 years'!$B$11</f>
        <v>3.9338172</v>
      </c>
      <c r="I11" s="36">
        <f ca="1">H10*'No Liability_50 years'!$B$11</f>
        <v>4.0518317159999997</v>
      </c>
      <c r="J11" s="36">
        <f ca="1">I10*'No Liability_50 years'!$B$11</f>
        <v>4.17338666748</v>
      </c>
      <c r="K11" s="36">
        <f ca="1">J10*'No Liability_50 years'!$B$11</f>
        <v>4.2985882675043996</v>
      </c>
      <c r="L11" s="36">
        <f ca="1">K10*'No Liability_50 years'!$B$11</f>
        <v>4.4275459155295316</v>
      </c>
      <c r="M11" s="36">
        <f ca="1">L10*'No Liability_50 years'!$B$11</f>
        <v>4.5603722929954174</v>
      </c>
      <c r="N11" s="36">
        <f ca="1">M10*'No Liability_50 years'!$B$11</f>
        <v>4.6971834617852801</v>
      </c>
      <c r="O11" s="36">
        <f ca="1">N10*'No Liability_50 years'!$B$11</f>
        <v>4.8380989656388378</v>
      </c>
      <c r="P11" s="36">
        <f ca="1">O10*'No Liability_50 years'!$B$11</f>
        <v>4.983241934608003</v>
      </c>
      <c r="Q11" s="36">
        <f ca="1">P10*'No Liability_50 years'!$B$11</f>
        <v>5.1327391926462429</v>
      </c>
      <c r="R11" s="36">
        <f ca="1">Q10*'No Liability_50 years'!$B$11</f>
        <v>5.2867213684256305</v>
      </c>
      <c r="S11" s="36">
        <f ca="1">R10*'No Liability_50 years'!$B$11</f>
        <v>5.4453230094783995</v>
      </c>
      <c r="T11" s="36">
        <f ca="1">S10*'No Liability_50 years'!$B$11</f>
        <v>5.6086826997627508</v>
      </c>
      <c r="U11" s="36">
        <f ca="1">T10*'No Liability_50 years'!$B$11</f>
        <v>5.7769431807556328</v>
      </c>
      <c r="V11" s="36">
        <f ca="1">U10*'No Liability_50 years'!$B$11</f>
        <v>5.9502514761783019</v>
      </c>
      <c r="W11" s="36">
        <f ca="1">V10*'No Liability_50 years'!$B$11</f>
        <v>6.1287590204636508</v>
      </c>
      <c r="X11" s="36">
        <f ca="1">W10*'No Liability_50 years'!$B$11</f>
        <v>6.3126217910775608</v>
      </c>
      <c r="Y11" s="36">
        <f ca="1">X10*'No Liability_50 years'!$B$11</f>
        <v>6.5020004448098874</v>
      </c>
      <c r="Z11" s="36">
        <f ca="1">Y10*'No Liability_50 years'!$B$11</f>
        <v>6.6970604581541844</v>
      </c>
      <c r="AA11" s="36">
        <f ca="1">Z10*'No Liability_50 years'!$B$11</f>
        <v>6.8979722718988103</v>
      </c>
      <c r="AB11" s="36">
        <f ca="1">AA10*'No Liability_50 years'!$B$11</f>
        <v>7.1049114400557745</v>
      </c>
      <c r="AC11" s="36">
        <f ca="1">AB10*'No Liability_50 years'!$B$11</f>
        <v>7.318058783257448</v>
      </c>
      <c r="AD11" s="36">
        <f ca="1">AC10*'No Liability_50 years'!$B$11</f>
        <v>7.5376005467551712</v>
      </c>
      <c r="AE11" s="36">
        <f ca="1">AD10*'No Liability_50 years'!$B$11</f>
        <v>7.7637285631578266</v>
      </c>
      <c r="AF11" s="36">
        <f ca="1">AE10*'No Liability_50 years'!$B$11</f>
        <v>7.9966404200525609</v>
      </c>
      <c r="AG11" s="36">
        <f ca="1">AF10*'No Liability_50 years'!$B$11</f>
        <v>8.2365396326541394</v>
      </c>
      <c r="AH11" s="36">
        <f ca="1">AG10*'No Liability_50 years'!$B$11</f>
        <v>8.4836358216337615</v>
      </c>
      <c r="AI11" s="36">
        <f ca="1">AH10*'No Liability_50 years'!$B$11</f>
        <v>8.7381448962827744</v>
      </c>
      <c r="AJ11" s="36">
        <f ca="1">AI10*'No Liability_50 years'!$B$11</f>
        <v>9.0002892431712578</v>
      </c>
      <c r="AK11" s="36">
        <f ca="1">AJ10*'No Liability_50 years'!$B$11</f>
        <v>9.2702979204663958</v>
      </c>
      <c r="AL11" s="36">
        <f ca="1">AK10*'No Liability_50 years'!$B$11</f>
        <v>9.5484068580803889</v>
      </c>
      <c r="AM11" s="36">
        <f ca="1">AL10*'No Liability_50 years'!$B$11</f>
        <v>9.8348590638228011</v>
      </c>
      <c r="AN11" s="36">
        <f ca="1">AM10*'No Liability_50 years'!$B$11</f>
        <v>10.129904835737486</v>
      </c>
      <c r="AO11" s="36">
        <f ca="1">AN10*'No Liability_50 years'!$B$11</f>
        <v>10.43380198080961</v>
      </c>
      <c r="AP11" s="36">
        <f ca="1">AO10*'No Liability_50 years'!$B$11</f>
        <v>10.746816040233899</v>
      </c>
      <c r="AQ11" s="36">
        <f ca="1">AP10*'No Liability_50 years'!$B$11</f>
        <v>11.069220521440915</v>
      </c>
      <c r="AR11" s="36">
        <f ca="1">AQ10*'No Liability_50 years'!$B$11</f>
        <v>11.401297137084143</v>
      </c>
      <c r="AS11" s="36">
        <f ca="1">AR10*'No Liability_50 years'!$B$11</f>
        <v>11.743336051196668</v>
      </c>
      <c r="AT11" s="36">
        <f ca="1">AS10*'No Liability_50 years'!$B$11</f>
        <v>12.095636132732567</v>
      </c>
      <c r="AU11" s="36">
        <f ca="1">AT10*'No Liability_50 years'!$B$11</f>
        <v>12.458505216714544</v>
      </c>
      <c r="AV11" s="36">
        <f ca="1">AU10*'No Liability_50 years'!$B$11</f>
        <v>12.832260373215982</v>
      </c>
      <c r="AW11" s="36">
        <f ca="1">AV10*'No Liability_50 years'!$B$11</f>
        <v>13.217228184412461</v>
      </c>
      <c r="AX11" s="36">
        <f ca="1">AW10*'No Liability_50 years'!$B$11</f>
        <v>13.613745029944836</v>
      </c>
      <c r="AY11" s="36">
        <f ca="1">AX10*'No Liability_50 years'!$B$11</f>
        <v>14.022157380843181</v>
      </c>
      <c r="AZ11" s="36">
        <f ca="1">AY10*'No Liability_50 years'!$B$11</f>
        <v>14.442822102268476</v>
      </c>
      <c r="BA11" s="36">
        <f ca="1">AZ10*'No Liability_50 years'!$B$11</f>
        <v>14.876106765336528</v>
      </c>
      <c r="BB11" s="36">
        <f ca="1">BA10*'No Liability_50 years'!$B$11</f>
        <v>15.322389968296626</v>
      </c>
      <c r="BC11" s="36">
        <f ca="1">BB10*'No Liability_50 years'!$B$11</f>
        <v>15.782061667345525</v>
      </c>
      <c r="BD11" s="36">
        <f ca="1">BC10*'No Liability_50 years'!$B$11</f>
        <v>16.255523517365891</v>
      </c>
      <c r="BE11" s="36">
        <f ca="1">BD10*'No Liability_50 years'!$B$11</f>
        <v>16.743189222886866</v>
      </c>
      <c r="BF11" s="36">
        <f ca="1">BE10*'No Liability_50 years'!$B$11</f>
        <v>17.245484899573469</v>
      </c>
      <c r="BG11" s="36">
        <f ca="1">BF10*'No Liability_50 years'!$B$11</f>
        <v>17.762849446560676</v>
      </c>
      <c r="BH11" s="36">
        <f ca="1">BG10*'No Liability_50 years'!$B$11</f>
        <v>18.295734929957497</v>
      </c>
      <c r="BI11" s="36">
        <f ca="1">BH10*'No Liability_50 years'!$B$11</f>
        <v>18.84460697785622</v>
      </c>
      <c r="BJ11" s="36">
        <f ca="1">BI10*'No Liability_50 years'!$B$11</f>
        <v>19.409945187191905</v>
      </c>
      <c r="BK11" s="36">
        <f ca="1">BJ10*'No Liability_50 years'!$B$11</f>
        <v>19.992243542807664</v>
      </c>
      <c r="BL11" s="36">
        <f ca="1">BK10*'No Liability_50 years'!$B$11</f>
        <v>20.592010849091892</v>
      </c>
      <c r="BM11" s="36">
        <f ca="1">BL10*'No Liability_50 years'!$B$11</f>
        <v>21.209771174564647</v>
      </c>
      <c r="BN11" s="36">
        <f ca="1">BM10*'No Liability_50 years'!$B$11</f>
        <v>21.846064309801587</v>
      </c>
      <c r="BO11" s="36">
        <f ca="1">BN10*'No Liability_50 years'!$B$11</f>
        <v>22.501446239095635</v>
      </c>
      <c r="BP11" s="36">
        <f ca="1">BO10*'No Liability_50 years'!$B$11</f>
        <v>23.176489626268506</v>
      </c>
      <c r="BQ11" s="36">
        <f ca="1">BP10*'No Liability_50 years'!$B$11</f>
        <v>23.871784315056559</v>
      </c>
      <c r="BR11" s="36">
        <f ca="1">BQ10*'No Liability_50 years'!$B$11</f>
        <v>24.587937844508254</v>
      </c>
      <c r="BS11" s="36">
        <f ca="1">BR10*'No Liability_50 years'!$B$11</f>
        <v>25.325575979843499</v>
      </c>
      <c r="BT11" s="36">
        <f ca="1">BS10*'No Liability_50 years'!$B$11</f>
        <v>26.085343259238805</v>
      </c>
      <c r="BU11" s="36">
        <f ca="1">BT10*'No Liability_50 years'!$B$11</f>
        <v>26.867903557015971</v>
      </c>
      <c r="BV11" s="36">
        <f ca="1">BU10*'No Liability_50 years'!$B$11</f>
        <v>27.673940663726452</v>
      </c>
      <c r="BW11" s="36">
        <f ca="1">BV10*'No Liability_50 years'!$B$11</f>
        <v>28.504158883638244</v>
      </c>
      <c r="BX11" s="36">
        <f ca="1">BW10*'No Liability_50 years'!$B$11</f>
        <v>29.35928365014739</v>
      </c>
      <c r="BY11" s="36">
        <f ca="1">BX10*'No Liability_50 years'!$B$11</f>
        <v>30</v>
      </c>
      <c r="BZ11" s="36">
        <f ca="1">BY10*'No Liability_50 years'!$B$11</f>
        <v>30</v>
      </c>
      <c r="CA11" s="36">
        <f ca="1">BZ10*'No Liability_50 years'!$B$11</f>
        <v>30</v>
      </c>
      <c r="CB11" s="36">
        <f ca="1">CA10*'No Liability_50 years'!$B$11</f>
        <v>30</v>
      </c>
      <c r="CC11" s="36">
        <f ca="1">CB10*'No Liability_50 years'!$B$11</f>
        <v>30</v>
      </c>
      <c r="CD11" s="36">
        <f ca="1">CC10*'No Liability_50 years'!$B$11</f>
        <v>30</v>
      </c>
      <c r="CE11" s="36">
        <f ca="1">CD10*'No Liability_50 years'!$B$11</f>
        <v>30</v>
      </c>
      <c r="CF11" s="36">
        <f ca="1">CE10*'No Liability_50 years'!$B$11</f>
        <v>30</v>
      </c>
      <c r="CG11" s="36">
        <f ca="1">CF10*'No Liability_50 years'!$B$11</f>
        <v>30</v>
      </c>
      <c r="CH11" s="36">
        <f ca="1">CG10*'No Liability_50 years'!$B$11</f>
        <v>30</v>
      </c>
      <c r="CI11" s="36">
        <f ca="1">CH10*'No Liability_50 years'!$B$11</f>
        <v>30</v>
      </c>
      <c r="CJ11" s="36">
        <f ca="1">CI10*'No Liability_50 years'!$B$11</f>
        <v>30</v>
      </c>
      <c r="CK11" s="36">
        <f ca="1">CJ10*'No Liability_50 years'!$B$11</f>
        <v>30</v>
      </c>
      <c r="CL11" s="36">
        <f ca="1">CK10*'No Liability_50 years'!$B$11</f>
        <v>30</v>
      </c>
      <c r="CM11" s="36">
        <f ca="1">CL10*'No Liability_50 years'!$B$11</f>
        <v>30</v>
      </c>
      <c r="CN11" s="36">
        <f ca="1">CM10*'No Liability_50 years'!$B$11</f>
        <v>30</v>
      </c>
      <c r="CO11" s="36">
        <f ca="1">CN10*'No Liability_50 years'!$B$11</f>
        <v>30</v>
      </c>
      <c r="CP11" s="36">
        <f ca="1">CO10*'No Liability_50 years'!$B$11</f>
        <v>30</v>
      </c>
      <c r="CQ11" s="36">
        <f ca="1">CP10*'No Liability_50 years'!$B$11</f>
        <v>30</v>
      </c>
      <c r="CR11" s="36">
        <f ca="1">CQ10*'No Liability_50 years'!$B$11</f>
        <v>30</v>
      </c>
      <c r="CS11" s="36">
        <f ca="1">CR10*'No Liability_50 years'!$B$11</f>
        <v>30</v>
      </c>
      <c r="CT11" s="36">
        <f ca="1">CS10*'No Liability_50 years'!$B$11</f>
        <v>30</v>
      </c>
      <c r="CU11" s="36">
        <f ca="1">CT10*'No Liability_50 years'!$B$11</f>
        <v>30</v>
      </c>
      <c r="CV11" s="36">
        <f ca="1">CU10*'No Liability_50 years'!$B$11</f>
        <v>30</v>
      </c>
      <c r="CW11" s="36">
        <f ca="1">CV10*'No Liability_50 years'!$B$11</f>
        <v>30</v>
      </c>
      <c r="CX11" s="36">
        <f ca="1">CW10*'No Liability_50 years'!$B$11</f>
        <v>30</v>
      </c>
      <c r="CY11" s="36">
        <f ca="1">CX10*'No Liability_50 years'!$B$11</f>
        <v>30</v>
      </c>
      <c r="CZ11" s="36">
        <f ca="1">CY10*'No Liability_50 years'!$B$11</f>
        <v>30</v>
      </c>
    </row>
    <row r="12" spans="1:104" s="74" customFormat="1" ht="23.25">
      <c r="A12" s="17" t="s">
        <v>56</v>
      </c>
      <c r="B12" s="72"/>
      <c r="C12" s="73"/>
      <c r="D12" s="36">
        <v>0</v>
      </c>
      <c r="E12" s="39">
        <f t="shared" ref="E12:AJ12" si="9">IF(D10+E11&gt;$B$3,(D10 +E11-$B$3),0)</f>
        <v>0</v>
      </c>
      <c r="F12" s="39">
        <f t="shared" si="9"/>
        <v>0</v>
      </c>
      <c r="G12" s="39">
        <f t="shared" si="9"/>
        <v>0</v>
      </c>
      <c r="H12" s="39">
        <f t="shared" si="9"/>
        <v>0</v>
      </c>
      <c r="I12" s="39">
        <f t="shared" si="9"/>
        <v>0</v>
      </c>
      <c r="J12" s="39">
        <f t="shared" si="9"/>
        <v>0</v>
      </c>
      <c r="K12" s="39">
        <f t="shared" si="9"/>
        <v>0</v>
      </c>
      <c r="L12" s="39">
        <f t="shared" si="9"/>
        <v>0</v>
      </c>
      <c r="M12" s="39">
        <f t="shared" si="9"/>
        <v>0</v>
      </c>
      <c r="N12" s="39">
        <f t="shared" si="9"/>
        <v>0</v>
      </c>
      <c r="O12" s="39">
        <f t="shared" si="9"/>
        <v>0</v>
      </c>
      <c r="P12" s="39">
        <f t="shared" si="9"/>
        <v>0</v>
      </c>
      <c r="Q12" s="39">
        <f t="shared" si="9"/>
        <v>0</v>
      </c>
      <c r="R12" s="39">
        <f t="shared" si="9"/>
        <v>0</v>
      </c>
      <c r="S12" s="39">
        <f t="shared" si="9"/>
        <v>0</v>
      </c>
      <c r="T12" s="39">
        <f t="shared" si="9"/>
        <v>0</v>
      </c>
      <c r="U12" s="39">
        <f t="shared" si="9"/>
        <v>0</v>
      </c>
      <c r="V12" s="39">
        <f t="shared" si="9"/>
        <v>0</v>
      </c>
      <c r="W12" s="39">
        <f t="shared" si="9"/>
        <v>0</v>
      </c>
      <c r="X12" s="39">
        <f t="shared" si="9"/>
        <v>0</v>
      </c>
      <c r="Y12" s="39">
        <f t="shared" si="9"/>
        <v>0</v>
      </c>
      <c r="Z12" s="39">
        <f t="shared" si="9"/>
        <v>0</v>
      </c>
      <c r="AA12" s="39">
        <f t="shared" si="9"/>
        <v>0</v>
      </c>
      <c r="AB12" s="39">
        <f t="shared" si="9"/>
        <v>0</v>
      </c>
      <c r="AC12" s="39">
        <f t="shared" si="9"/>
        <v>0</v>
      </c>
      <c r="AD12" s="39">
        <f t="shared" si="9"/>
        <v>0</v>
      </c>
      <c r="AE12" s="39">
        <f t="shared" si="9"/>
        <v>0</v>
      </c>
      <c r="AF12" s="39">
        <f t="shared" si="9"/>
        <v>0</v>
      </c>
      <c r="AG12" s="39">
        <f t="shared" si="9"/>
        <v>0</v>
      </c>
      <c r="AH12" s="39">
        <f t="shared" si="9"/>
        <v>0</v>
      </c>
      <c r="AI12" s="39">
        <f t="shared" si="9"/>
        <v>0</v>
      </c>
      <c r="AJ12" s="39">
        <f t="shared" si="9"/>
        <v>0</v>
      </c>
      <c r="AK12" s="39">
        <f t="shared" ref="AK12:BP12" si="10">IF(AJ10+AK11&gt;$B$3,(AJ10 +AK11-$B$3),0)</f>
        <v>0</v>
      </c>
      <c r="AL12" s="39">
        <f t="shared" si="10"/>
        <v>0</v>
      </c>
      <c r="AM12" s="39">
        <f t="shared" si="10"/>
        <v>0</v>
      </c>
      <c r="AN12" s="39">
        <f t="shared" si="10"/>
        <v>0</v>
      </c>
      <c r="AO12" s="39">
        <f t="shared" si="10"/>
        <v>0</v>
      </c>
      <c r="AP12" s="39">
        <f t="shared" si="10"/>
        <v>0</v>
      </c>
      <c r="AQ12" s="39">
        <f t="shared" si="10"/>
        <v>0</v>
      </c>
      <c r="AR12" s="39">
        <f t="shared" si="10"/>
        <v>0</v>
      </c>
      <c r="AS12" s="39">
        <f t="shared" si="10"/>
        <v>0</v>
      </c>
      <c r="AT12" s="39">
        <f t="shared" si="10"/>
        <v>0</v>
      </c>
      <c r="AU12" s="39">
        <f t="shared" si="10"/>
        <v>0</v>
      </c>
      <c r="AV12" s="39">
        <f t="shared" si="10"/>
        <v>0</v>
      </c>
      <c r="AW12" s="39">
        <f t="shared" si="10"/>
        <v>0</v>
      </c>
      <c r="AX12" s="39">
        <f t="shared" si="10"/>
        <v>0</v>
      </c>
      <c r="AY12" s="39">
        <f t="shared" si="10"/>
        <v>0</v>
      </c>
      <c r="AZ12" s="39">
        <f t="shared" si="10"/>
        <v>0</v>
      </c>
      <c r="BA12" s="39">
        <f t="shared" si="10"/>
        <v>0</v>
      </c>
      <c r="BB12" s="39">
        <f t="shared" si="10"/>
        <v>0</v>
      </c>
      <c r="BC12" s="39">
        <f t="shared" si="10"/>
        <v>0</v>
      </c>
      <c r="BD12" s="39">
        <f t="shared" si="10"/>
        <v>0</v>
      </c>
      <c r="BE12" s="39">
        <f t="shared" si="10"/>
        <v>0</v>
      </c>
      <c r="BF12" s="39">
        <f t="shared" si="10"/>
        <v>0</v>
      </c>
      <c r="BG12" s="39">
        <f t="shared" si="10"/>
        <v>0</v>
      </c>
      <c r="BH12" s="39">
        <f t="shared" si="10"/>
        <v>0</v>
      </c>
      <c r="BI12" s="39">
        <f t="shared" si="10"/>
        <v>0</v>
      </c>
      <c r="BJ12" s="39">
        <f t="shared" si="10"/>
        <v>0</v>
      </c>
      <c r="BK12" s="39">
        <f t="shared" si="10"/>
        <v>0</v>
      </c>
      <c r="BL12" s="39">
        <f t="shared" si="10"/>
        <v>0</v>
      </c>
      <c r="BM12" s="39">
        <f t="shared" si="10"/>
        <v>0</v>
      </c>
      <c r="BN12" s="39">
        <f t="shared" si="10"/>
        <v>0</v>
      </c>
      <c r="BO12" s="39">
        <f t="shared" si="10"/>
        <v>0</v>
      </c>
      <c r="BP12" s="39">
        <f t="shared" si="10"/>
        <v>0</v>
      </c>
      <c r="BQ12" s="39">
        <f t="shared" ref="BQ12:CV12" si="11">IF(BP10+BQ11&gt;$B$3,(BP10 +BQ11-$B$3),0)</f>
        <v>0</v>
      </c>
      <c r="BR12" s="39">
        <f t="shared" si="11"/>
        <v>0</v>
      </c>
      <c r="BS12" s="39">
        <f t="shared" si="11"/>
        <v>0</v>
      </c>
      <c r="BT12" s="39">
        <f t="shared" si="11"/>
        <v>0</v>
      </c>
      <c r="BU12" s="39">
        <f t="shared" si="11"/>
        <v>0</v>
      </c>
      <c r="BV12" s="39">
        <f t="shared" si="11"/>
        <v>0</v>
      </c>
      <c r="BW12" s="39">
        <f t="shared" si="11"/>
        <v>0</v>
      </c>
      <c r="BX12" s="39">
        <f t="shared" si="11"/>
        <v>8.0020719883938227</v>
      </c>
      <c r="BY12" s="39">
        <f t="shared" si="11"/>
        <v>30</v>
      </c>
      <c r="BZ12" s="39">
        <f t="shared" si="11"/>
        <v>30</v>
      </c>
      <c r="CA12" s="39">
        <f t="shared" si="11"/>
        <v>30</v>
      </c>
      <c r="CB12" s="39">
        <f t="shared" si="11"/>
        <v>30</v>
      </c>
      <c r="CC12" s="39">
        <f t="shared" si="11"/>
        <v>30</v>
      </c>
      <c r="CD12" s="39">
        <f t="shared" si="11"/>
        <v>30</v>
      </c>
      <c r="CE12" s="39">
        <f t="shared" si="11"/>
        <v>30</v>
      </c>
      <c r="CF12" s="39">
        <f t="shared" si="11"/>
        <v>30</v>
      </c>
      <c r="CG12" s="39">
        <f t="shared" si="11"/>
        <v>30</v>
      </c>
      <c r="CH12" s="39">
        <f t="shared" si="11"/>
        <v>30</v>
      </c>
      <c r="CI12" s="39">
        <f t="shared" si="11"/>
        <v>30</v>
      </c>
      <c r="CJ12" s="39">
        <f t="shared" si="11"/>
        <v>30</v>
      </c>
      <c r="CK12" s="39">
        <f t="shared" si="11"/>
        <v>30</v>
      </c>
      <c r="CL12" s="39">
        <f t="shared" si="11"/>
        <v>30</v>
      </c>
      <c r="CM12" s="39">
        <f t="shared" si="11"/>
        <v>30</v>
      </c>
      <c r="CN12" s="39">
        <f t="shared" si="11"/>
        <v>30</v>
      </c>
      <c r="CO12" s="39">
        <f t="shared" si="11"/>
        <v>30</v>
      </c>
      <c r="CP12" s="39">
        <f t="shared" si="11"/>
        <v>30</v>
      </c>
      <c r="CQ12" s="39">
        <f t="shared" si="11"/>
        <v>30</v>
      </c>
      <c r="CR12" s="39">
        <f t="shared" si="11"/>
        <v>30</v>
      </c>
      <c r="CS12" s="39">
        <f t="shared" si="11"/>
        <v>30</v>
      </c>
      <c r="CT12" s="39">
        <f t="shared" si="11"/>
        <v>30</v>
      </c>
      <c r="CU12" s="39">
        <f t="shared" si="11"/>
        <v>30</v>
      </c>
      <c r="CV12" s="39">
        <f t="shared" si="11"/>
        <v>30</v>
      </c>
      <c r="CW12" s="39">
        <f>IF(CV10+CW11&gt;$B$3,(CV10 +CW11-$B$3),0)</f>
        <v>30</v>
      </c>
      <c r="CX12" s="39">
        <f>IF(CW10+CX11&gt;$B$3,(CW10 +CX11-$B$3),0)</f>
        <v>30</v>
      </c>
      <c r="CY12" s="39">
        <f>IF(CX10+CY11&gt;$B$3,(CX10 +CY11-$B$3),0)</f>
        <v>30</v>
      </c>
      <c r="CZ12" s="39">
        <f>IF(CY10+CZ11&gt;$B$3,(CY10 +CZ11-$B$3),0)</f>
        <v>30</v>
      </c>
    </row>
    <row r="13" spans="1:104" s="3" customFormat="1" ht="34.5">
      <c r="A13" s="33" t="s">
        <v>29</v>
      </c>
      <c r="B13" s="37">
        <v>0.25</v>
      </c>
      <c r="C13" s="33" t="s">
        <v>10</v>
      </c>
      <c r="D13" s="75">
        <f t="shared" ref="D13:AI13" si="12">D12*$B$13</f>
        <v>0</v>
      </c>
      <c r="E13" s="75">
        <f t="shared" si="12"/>
        <v>0</v>
      </c>
      <c r="F13" s="75">
        <f t="shared" si="12"/>
        <v>0</v>
      </c>
      <c r="G13" s="75">
        <f t="shared" si="12"/>
        <v>0</v>
      </c>
      <c r="H13" s="75">
        <f t="shared" si="12"/>
        <v>0</v>
      </c>
      <c r="I13" s="75">
        <f t="shared" si="12"/>
        <v>0</v>
      </c>
      <c r="J13" s="75">
        <f t="shared" si="12"/>
        <v>0</v>
      </c>
      <c r="K13" s="75">
        <f t="shared" si="12"/>
        <v>0</v>
      </c>
      <c r="L13" s="75">
        <f t="shared" si="12"/>
        <v>0</v>
      </c>
      <c r="M13" s="75">
        <f t="shared" si="12"/>
        <v>0</v>
      </c>
      <c r="N13" s="75">
        <f t="shared" si="12"/>
        <v>0</v>
      </c>
      <c r="O13" s="75">
        <f t="shared" si="12"/>
        <v>0</v>
      </c>
      <c r="P13" s="75">
        <f t="shared" si="12"/>
        <v>0</v>
      </c>
      <c r="Q13" s="75">
        <f t="shared" si="12"/>
        <v>0</v>
      </c>
      <c r="R13" s="75">
        <f t="shared" si="12"/>
        <v>0</v>
      </c>
      <c r="S13" s="75">
        <f t="shared" si="12"/>
        <v>0</v>
      </c>
      <c r="T13" s="75">
        <f t="shared" si="12"/>
        <v>0</v>
      </c>
      <c r="U13" s="75">
        <f t="shared" si="12"/>
        <v>0</v>
      </c>
      <c r="V13" s="75">
        <f t="shared" si="12"/>
        <v>0</v>
      </c>
      <c r="W13" s="75">
        <f t="shared" si="12"/>
        <v>0</v>
      </c>
      <c r="X13" s="75">
        <f t="shared" si="12"/>
        <v>0</v>
      </c>
      <c r="Y13" s="75">
        <f t="shared" si="12"/>
        <v>0</v>
      </c>
      <c r="Z13" s="75">
        <f t="shared" si="12"/>
        <v>0</v>
      </c>
      <c r="AA13" s="75">
        <f t="shared" si="12"/>
        <v>0</v>
      </c>
      <c r="AB13" s="75">
        <f t="shared" si="12"/>
        <v>0</v>
      </c>
      <c r="AC13" s="75">
        <f t="shared" si="12"/>
        <v>0</v>
      </c>
      <c r="AD13" s="75">
        <f t="shared" si="12"/>
        <v>0</v>
      </c>
      <c r="AE13" s="75">
        <f t="shared" si="12"/>
        <v>0</v>
      </c>
      <c r="AF13" s="75">
        <f t="shared" si="12"/>
        <v>0</v>
      </c>
      <c r="AG13" s="75">
        <f t="shared" si="12"/>
        <v>0</v>
      </c>
      <c r="AH13" s="75">
        <f t="shared" si="12"/>
        <v>0</v>
      </c>
      <c r="AI13" s="75">
        <f t="shared" si="12"/>
        <v>0</v>
      </c>
      <c r="AJ13" s="75">
        <f t="shared" ref="AJ13:BO13" si="13">AJ12*$B$13</f>
        <v>0</v>
      </c>
      <c r="AK13" s="75">
        <f t="shared" si="13"/>
        <v>0</v>
      </c>
      <c r="AL13" s="75">
        <f t="shared" si="13"/>
        <v>0</v>
      </c>
      <c r="AM13" s="75">
        <f t="shared" si="13"/>
        <v>0</v>
      </c>
      <c r="AN13" s="75">
        <f t="shared" si="13"/>
        <v>0</v>
      </c>
      <c r="AO13" s="75">
        <f t="shared" si="13"/>
        <v>0</v>
      </c>
      <c r="AP13" s="75">
        <f t="shared" si="13"/>
        <v>0</v>
      </c>
      <c r="AQ13" s="75">
        <f t="shared" si="13"/>
        <v>0</v>
      </c>
      <c r="AR13" s="75">
        <f t="shared" si="13"/>
        <v>0</v>
      </c>
      <c r="AS13" s="75">
        <f t="shared" si="13"/>
        <v>0</v>
      </c>
      <c r="AT13" s="75">
        <f t="shared" si="13"/>
        <v>0</v>
      </c>
      <c r="AU13" s="75">
        <f t="shared" si="13"/>
        <v>0</v>
      </c>
      <c r="AV13" s="75">
        <f t="shared" si="13"/>
        <v>0</v>
      </c>
      <c r="AW13" s="75">
        <f t="shared" si="13"/>
        <v>0</v>
      </c>
      <c r="AX13" s="75">
        <f t="shared" si="13"/>
        <v>0</v>
      </c>
      <c r="AY13" s="75">
        <f t="shared" si="13"/>
        <v>0</v>
      </c>
      <c r="AZ13" s="75">
        <f t="shared" si="13"/>
        <v>0</v>
      </c>
      <c r="BA13" s="75">
        <f t="shared" si="13"/>
        <v>0</v>
      </c>
      <c r="BB13" s="75">
        <f t="shared" si="13"/>
        <v>0</v>
      </c>
      <c r="BC13" s="75">
        <f t="shared" si="13"/>
        <v>0</v>
      </c>
      <c r="BD13" s="75">
        <f t="shared" si="13"/>
        <v>0</v>
      </c>
      <c r="BE13" s="75">
        <f t="shared" si="13"/>
        <v>0</v>
      </c>
      <c r="BF13" s="75">
        <f t="shared" si="13"/>
        <v>0</v>
      </c>
      <c r="BG13" s="75">
        <f t="shared" si="13"/>
        <v>0</v>
      </c>
      <c r="BH13" s="75">
        <f t="shared" si="13"/>
        <v>0</v>
      </c>
      <c r="BI13" s="75">
        <f t="shared" si="13"/>
        <v>0</v>
      </c>
      <c r="BJ13" s="75">
        <f t="shared" si="13"/>
        <v>0</v>
      </c>
      <c r="BK13" s="75">
        <f t="shared" si="13"/>
        <v>0</v>
      </c>
      <c r="BL13" s="75">
        <f t="shared" si="13"/>
        <v>0</v>
      </c>
      <c r="BM13" s="75">
        <f t="shared" si="13"/>
        <v>0</v>
      </c>
      <c r="BN13" s="75">
        <f t="shared" si="13"/>
        <v>0</v>
      </c>
      <c r="BO13" s="75">
        <f t="shared" si="13"/>
        <v>0</v>
      </c>
      <c r="BP13" s="75">
        <f t="shared" ref="BP13:CU13" si="14">BP12*$B$13</f>
        <v>0</v>
      </c>
      <c r="BQ13" s="75">
        <f t="shared" si="14"/>
        <v>0</v>
      </c>
      <c r="BR13" s="75">
        <f t="shared" si="14"/>
        <v>0</v>
      </c>
      <c r="BS13" s="75">
        <f t="shared" si="14"/>
        <v>0</v>
      </c>
      <c r="BT13" s="75">
        <f t="shared" si="14"/>
        <v>0</v>
      </c>
      <c r="BU13" s="75">
        <f t="shared" si="14"/>
        <v>0</v>
      </c>
      <c r="BV13" s="75">
        <f t="shared" si="14"/>
        <v>0</v>
      </c>
      <c r="BW13" s="75">
        <f t="shared" si="14"/>
        <v>0</v>
      </c>
      <c r="BX13" s="75">
        <f t="shared" si="14"/>
        <v>2.0005179970984557</v>
      </c>
      <c r="BY13" s="75">
        <f t="shared" si="14"/>
        <v>7.5</v>
      </c>
      <c r="BZ13" s="75">
        <f t="shared" si="14"/>
        <v>7.5</v>
      </c>
      <c r="CA13" s="75">
        <f t="shared" si="14"/>
        <v>7.5</v>
      </c>
      <c r="CB13" s="75">
        <f t="shared" si="14"/>
        <v>7.5</v>
      </c>
      <c r="CC13" s="75">
        <f t="shared" si="14"/>
        <v>7.5</v>
      </c>
      <c r="CD13" s="75">
        <f t="shared" si="14"/>
        <v>7.5</v>
      </c>
      <c r="CE13" s="75">
        <f t="shared" si="14"/>
        <v>7.5</v>
      </c>
      <c r="CF13" s="75">
        <f t="shared" si="14"/>
        <v>7.5</v>
      </c>
      <c r="CG13" s="75">
        <f t="shared" si="14"/>
        <v>7.5</v>
      </c>
      <c r="CH13" s="75">
        <f t="shared" si="14"/>
        <v>7.5</v>
      </c>
      <c r="CI13" s="75">
        <f t="shared" si="14"/>
        <v>7.5</v>
      </c>
      <c r="CJ13" s="75">
        <f t="shared" si="14"/>
        <v>7.5</v>
      </c>
      <c r="CK13" s="75">
        <f t="shared" si="14"/>
        <v>7.5</v>
      </c>
      <c r="CL13" s="75">
        <f t="shared" si="14"/>
        <v>7.5</v>
      </c>
      <c r="CM13" s="75">
        <f t="shared" si="14"/>
        <v>7.5</v>
      </c>
      <c r="CN13" s="75">
        <f t="shared" si="14"/>
        <v>7.5</v>
      </c>
      <c r="CO13" s="75">
        <f t="shared" si="14"/>
        <v>7.5</v>
      </c>
      <c r="CP13" s="75">
        <f t="shared" si="14"/>
        <v>7.5</v>
      </c>
      <c r="CQ13" s="75">
        <f t="shared" si="14"/>
        <v>7.5</v>
      </c>
      <c r="CR13" s="75">
        <f t="shared" si="14"/>
        <v>7.5</v>
      </c>
      <c r="CS13" s="75">
        <f t="shared" si="14"/>
        <v>7.5</v>
      </c>
      <c r="CT13" s="75">
        <f t="shared" si="14"/>
        <v>7.5</v>
      </c>
      <c r="CU13" s="75">
        <f t="shared" si="14"/>
        <v>7.5</v>
      </c>
      <c r="CV13" s="75">
        <f>CV12*$B$13</f>
        <v>7.5</v>
      </c>
      <c r="CW13" s="75">
        <f>CW12*$B$13</f>
        <v>7.5</v>
      </c>
      <c r="CX13" s="75">
        <f>CX12*$B$13</f>
        <v>7.5</v>
      </c>
      <c r="CY13" s="75">
        <f>CY12*$B$13</f>
        <v>7.5</v>
      </c>
      <c r="CZ13" s="75">
        <f>CZ12*$B$13</f>
        <v>7.5</v>
      </c>
    </row>
    <row r="14" spans="1:104" s="3" customFormat="1">
      <c r="A14" s="17" t="s">
        <v>30</v>
      </c>
      <c r="B14" s="29"/>
      <c r="C14" s="17"/>
      <c r="D14" s="18">
        <f>D12*$B$2</f>
        <v>0</v>
      </c>
      <c r="E14" s="18">
        <f t="shared" ref="E14:AJ14" si="15">E13*$B$2</f>
        <v>0</v>
      </c>
      <c r="F14" s="18">
        <f t="shared" si="15"/>
        <v>0</v>
      </c>
      <c r="G14" s="18">
        <f t="shared" si="15"/>
        <v>0</v>
      </c>
      <c r="H14" s="18">
        <f t="shared" si="15"/>
        <v>0</v>
      </c>
      <c r="I14" s="18">
        <f t="shared" si="15"/>
        <v>0</v>
      </c>
      <c r="J14" s="18">
        <f t="shared" si="15"/>
        <v>0</v>
      </c>
      <c r="K14" s="18">
        <f t="shared" si="15"/>
        <v>0</v>
      </c>
      <c r="L14" s="18">
        <f t="shared" si="15"/>
        <v>0</v>
      </c>
      <c r="M14" s="18">
        <f t="shared" si="15"/>
        <v>0</v>
      </c>
      <c r="N14" s="18">
        <f t="shared" si="15"/>
        <v>0</v>
      </c>
      <c r="O14" s="18">
        <f t="shared" si="15"/>
        <v>0</v>
      </c>
      <c r="P14" s="18">
        <f t="shared" si="15"/>
        <v>0</v>
      </c>
      <c r="Q14" s="18">
        <f t="shared" si="15"/>
        <v>0</v>
      </c>
      <c r="R14" s="18">
        <f t="shared" si="15"/>
        <v>0</v>
      </c>
      <c r="S14" s="18">
        <f t="shared" si="15"/>
        <v>0</v>
      </c>
      <c r="T14" s="18">
        <f t="shared" si="15"/>
        <v>0</v>
      </c>
      <c r="U14" s="18">
        <f t="shared" si="15"/>
        <v>0</v>
      </c>
      <c r="V14" s="18">
        <f t="shared" si="15"/>
        <v>0</v>
      </c>
      <c r="W14" s="18">
        <f t="shared" si="15"/>
        <v>0</v>
      </c>
      <c r="X14" s="18">
        <f t="shared" si="15"/>
        <v>0</v>
      </c>
      <c r="Y14" s="18">
        <f t="shared" si="15"/>
        <v>0</v>
      </c>
      <c r="Z14" s="18">
        <f t="shared" si="15"/>
        <v>0</v>
      </c>
      <c r="AA14" s="18">
        <f t="shared" si="15"/>
        <v>0</v>
      </c>
      <c r="AB14" s="18">
        <f t="shared" si="15"/>
        <v>0</v>
      </c>
      <c r="AC14" s="18">
        <f t="shared" si="15"/>
        <v>0</v>
      </c>
      <c r="AD14" s="18">
        <f t="shared" si="15"/>
        <v>0</v>
      </c>
      <c r="AE14" s="18">
        <f t="shared" si="15"/>
        <v>0</v>
      </c>
      <c r="AF14" s="18">
        <f t="shared" si="15"/>
        <v>0</v>
      </c>
      <c r="AG14" s="18">
        <f t="shared" si="15"/>
        <v>0</v>
      </c>
      <c r="AH14" s="18">
        <f t="shared" si="15"/>
        <v>0</v>
      </c>
      <c r="AI14" s="18">
        <f t="shared" si="15"/>
        <v>0</v>
      </c>
      <c r="AJ14" s="18">
        <f t="shared" si="15"/>
        <v>0</v>
      </c>
      <c r="AK14" s="18">
        <f t="shared" ref="AK14:BP14" si="16">AK13*$B$2</f>
        <v>0</v>
      </c>
      <c r="AL14" s="18">
        <f t="shared" si="16"/>
        <v>0</v>
      </c>
      <c r="AM14" s="18">
        <f t="shared" si="16"/>
        <v>0</v>
      </c>
      <c r="AN14" s="18">
        <f t="shared" si="16"/>
        <v>0</v>
      </c>
      <c r="AO14" s="18">
        <f t="shared" si="16"/>
        <v>0</v>
      </c>
      <c r="AP14" s="18">
        <f t="shared" si="16"/>
        <v>0</v>
      </c>
      <c r="AQ14" s="18">
        <f t="shared" si="16"/>
        <v>0</v>
      </c>
      <c r="AR14" s="18">
        <f t="shared" si="16"/>
        <v>0</v>
      </c>
      <c r="AS14" s="18">
        <f t="shared" si="16"/>
        <v>0</v>
      </c>
      <c r="AT14" s="18">
        <f t="shared" si="16"/>
        <v>0</v>
      </c>
      <c r="AU14" s="18">
        <f t="shared" si="16"/>
        <v>0</v>
      </c>
      <c r="AV14" s="18">
        <f t="shared" si="16"/>
        <v>0</v>
      </c>
      <c r="AW14" s="18">
        <f t="shared" si="16"/>
        <v>0</v>
      </c>
      <c r="AX14" s="18">
        <f t="shared" si="16"/>
        <v>0</v>
      </c>
      <c r="AY14" s="18">
        <f t="shared" si="16"/>
        <v>0</v>
      </c>
      <c r="AZ14" s="18">
        <f t="shared" si="16"/>
        <v>0</v>
      </c>
      <c r="BA14" s="18">
        <f t="shared" si="16"/>
        <v>0</v>
      </c>
      <c r="BB14" s="18">
        <f t="shared" si="16"/>
        <v>0</v>
      </c>
      <c r="BC14" s="18">
        <f t="shared" si="16"/>
        <v>0</v>
      </c>
      <c r="BD14" s="18">
        <f t="shared" si="16"/>
        <v>0</v>
      </c>
      <c r="BE14" s="18">
        <f t="shared" si="16"/>
        <v>0</v>
      </c>
      <c r="BF14" s="18">
        <f t="shared" si="16"/>
        <v>0</v>
      </c>
      <c r="BG14" s="18">
        <f t="shared" si="16"/>
        <v>0</v>
      </c>
      <c r="BH14" s="18">
        <f t="shared" si="16"/>
        <v>0</v>
      </c>
      <c r="BI14" s="18">
        <f t="shared" si="16"/>
        <v>0</v>
      </c>
      <c r="BJ14" s="18">
        <f t="shared" si="16"/>
        <v>0</v>
      </c>
      <c r="BK14" s="18">
        <f t="shared" si="16"/>
        <v>0</v>
      </c>
      <c r="BL14" s="18">
        <f t="shared" si="16"/>
        <v>0</v>
      </c>
      <c r="BM14" s="18">
        <f t="shared" si="16"/>
        <v>0</v>
      </c>
      <c r="BN14" s="18">
        <f t="shared" si="16"/>
        <v>0</v>
      </c>
      <c r="BO14" s="18">
        <f t="shared" si="16"/>
        <v>0</v>
      </c>
      <c r="BP14" s="18">
        <f t="shared" si="16"/>
        <v>0</v>
      </c>
      <c r="BQ14" s="18">
        <f t="shared" ref="BQ14:CV14" si="17">BQ13*$B$2</f>
        <v>0</v>
      </c>
      <c r="BR14" s="18">
        <f t="shared" si="17"/>
        <v>0</v>
      </c>
      <c r="BS14" s="18">
        <f t="shared" si="17"/>
        <v>0</v>
      </c>
      <c r="BT14" s="18">
        <f t="shared" si="17"/>
        <v>0</v>
      </c>
      <c r="BU14" s="18">
        <f t="shared" si="17"/>
        <v>0</v>
      </c>
      <c r="BV14" s="18">
        <f t="shared" si="17"/>
        <v>0</v>
      </c>
      <c r="BW14" s="18">
        <f t="shared" si="17"/>
        <v>0</v>
      </c>
      <c r="BX14" s="18">
        <f t="shared" si="17"/>
        <v>4001.0359941969114</v>
      </c>
      <c r="BY14" s="18">
        <f t="shared" si="17"/>
        <v>15000</v>
      </c>
      <c r="BZ14" s="18">
        <f t="shared" si="17"/>
        <v>15000</v>
      </c>
      <c r="CA14" s="18">
        <f t="shared" si="17"/>
        <v>15000</v>
      </c>
      <c r="CB14" s="18">
        <f t="shared" si="17"/>
        <v>15000</v>
      </c>
      <c r="CC14" s="18">
        <f t="shared" si="17"/>
        <v>15000</v>
      </c>
      <c r="CD14" s="18">
        <f t="shared" si="17"/>
        <v>15000</v>
      </c>
      <c r="CE14" s="18">
        <f t="shared" si="17"/>
        <v>15000</v>
      </c>
      <c r="CF14" s="18">
        <f t="shared" si="17"/>
        <v>15000</v>
      </c>
      <c r="CG14" s="18">
        <f t="shared" si="17"/>
        <v>15000</v>
      </c>
      <c r="CH14" s="18">
        <f t="shared" si="17"/>
        <v>15000</v>
      </c>
      <c r="CI14" s="18">
        <f t="shared" si="17"/>
        <v>15000</v>
      </c>
      <c r="CJ14" s="18">
        <f t="shared" si="17"/>
        <v>15000</v>
      </c>
      <c r="CK14" s="18">
        <f t="shared" si="17"/>
        <v>15000</v>
      </c>
      <c r="CL14" s="18">
        <f t="shared" si="17"/>
        <v>15000</v>
      </c>
      <c r="CM14" s="18">
        <f t="shared" si="17"/>
        <v>15000</v>
      </c>
      <c r="CN14" s="18">
        <f t="shared" si="17"/>
        <v>15000</v>
      </c>
      <c r="CO14" s="18">
        <f t="shared" si="17"/>
        <v>15000</v>
      </c>
      <c r="CP14" s="18">
        <f t="shared" si="17"/>
        <v>15000</v>
      </c>
      <c r="CQ14" s="18">
        <f t="shared" si="17"/>
        <v>15000</v>
      </c>
      <c r="CR14" s="18">
        <f t="shared" si="17"/>
        <v>15000</v>
      </c>
      <c r="CS14" s="18">
        <f t="shared" si="17"/>
        <v>15000</v>
      </c>
      <c r="CT14" s="18">
        <f t="shared" si="17"/>
        <v>15000</v>
      </c>
      <c r="CU14" s="18">
        <f t="shared" si="17"/>
        <v>15000</v>
      </c>
      <c r="CV14" s="18">
        <f t="shared" si="17"/>
        <v>15000</v>
      </c>
      <c r="CW14" s="18">
        <f>CW13*$B$2</f>
        <v>15000</v>
      </c>
      <c r="CX14" s="18">
        <f>CX13*$B$2</f>
        <v>15000</v>
      </c>
      <c r="CY14" s="18">
        <f>CY13*$B$2</f>
        <v>15000</v>
      </c>
      <c r="CZ14" s="18">
        <f>CZ13*$B$2</f>
        <v>15000</v>
      </c>
    </row>
    <row r="15" spans="1:104" s="3" customFormat="1">
      <c r="A15" s="17" t="s">
        <v>9</v>
      </c>
      <c r="B15" s="118" t="s">
        <v>39</v>
      </c>
      <c r="C15" s="118"/>
      <c r="D15" s="19">
        <f>D10-D9</f>
        <v>40</v>
      </c>
      <c r="E15" s="19">
        <f>E10-E9-SUM($D15:D15)</f>
        <v>3.5999999999999943</v>
      </c>
      <c r="F15" s="19">
        <f>F10-F9-SUM($D15:E15)</f>
        <v>3.7079999999999984</v>
      </c>
      <c r="G15" s="19">
        <f>G10-G9-SUM($D15:F15)</f>
        <v>3.8192400000000077</v>
      </c>
      <c r="H15" s="19">
        <f>H10-H9-SUM($D15:G15)</f>
        <v>3.9338171999999929</v>
      </c>
      <c r="I15" s="19">
        <f>I10-I9-SUM($D15:H15)</f>
        <v>4.0518317160000095</v>
      </c>
      <c r="J15" s="19">
        <f>J10-J9-SUM($D15:I15)</f>
        <v>4.1733866674800026</v>
      </c>
      <c r="K15" s="19">
        <f>K10-K9-SUM($D15:J15)</f>
        <v>4.2985882675043854</v>
      </c>
      <c r="L15" s="19">
        <f>L10-L9-SUM($D15:K15)</f>
        <v>4.4275459155295209</v>
      </c>
      <c r="M15" s="19">
        <f>M10-M9-SUM($D15:L15)</f>
        <v>4.5603722929954245</v>
      </c>
      <c r="N15" s="19">
        <f>N10-N9-SUM($D15:M15)</f>
        <v>4.6971834617852721</v>
      </c>
      <c r="O15" s="19">
        <f>O10-O9-SUM($D15:N15)</f>
        <v>4.8380989656388351</v>
      </c>
      <c r="P15" s="19">
        <f>P10-P9-SUM($D15:O15)</f>
        <v>4.983241934608003</v>
      </c>
      <c r="Q15" s="19">
        <f>Q10-Q9-SUM($D15:P15)</f>
        <v>5.1327391926462553</v>
      </c>
      <c r="R15" s="19">
        <f>R10-R9-SUM($D15:Q15)</f>
        <v>5.2867213684256171</v>
      </c>
      <c r="S15" s="19">
        <f>S10-S9-SUM($D15:R15)</f>
        <v>5.4453230094783862</v>
      </c>
      <c r="T15" s="19">
        <f>T10-T9-SUM($D15:S15)</f>
        <v>5.6086826997627384</v>
      </c>
      <c r="U15" s="19">
        <f>U10-U9-SUM($D15:T15)</f>
        <v>5.7769431807556373</v>
      </c>
      <c r="V15" s="19">
        <f>V10-V9-SUM($D15:U15)</f>
        <v>5.9502514761782948</v>
      </c>
      <c r="W15" s="19">
        <f>W10-W9-SUM($D15:V15)</f>
        <v>6.1287590204636615</v>
      </c>
      <c r="X15" s="19">
        <f>X10-X9-SUM($D15:W15)</f>
        <v>6.3126217910775608</v>
      </c>
      <c r="Y15" s="19">
        <f>Y10-Y9-SUM($D15:X15)</f>
        <v>6.5020004448098803</v>
      </c>
      <c r="Z15" s="19">
        <f>Z10-Z9-SUM($D15:Y15)</f>
        <v>6.6970604581541977</v>
      </c>
      <c r="AA15" s="19">
        <f>AA10-AA9-SUM($D15:Z15)</f>
        <v>6.8979722718988228</v>
      </c>
      <c r="AB15" s="19">
        <f>AB10-AB9-SUM($D15:AA15)</f>
        <v>7.1049114400557869</v>
      </c>
      <c r="AC15" s="19">
        <f>AC10-AC9-SUM($D15:AB15)</f>
        <v>7.3180587832574417</v>
      </c>
      <c r="AD15" s="19">
        <f>AD10-AD9-SUM($D15:AC15)</f>
        <v>7.5376005467551579</v>
      </c>
      <c r="AE15" s="19">
        <f>AE10-AE9-SUM($D15:AD15)</f>
        <v>7.7637285631578266</v>
      </c>
      <c r="AF15" s="19">
        <f>AF10-AF9-SUM($D15:AE15)</f>
        <v>7.9966404200525858</v>
      </c>
      <c r="AG15" s="19">
        <f>AG10-AG9-SUM($D15:AF15)</f>
        <v>8.2365396326541145</v>
      </c>
      <c r="AH15" s="19">
        <f>AH10-AH9-SUM($D15:AG15)</f>
        <v>8.4836358216337544</v>
      </c>
      <c r="AI15" s="19">
        <f>AI10-AI9-SUM($D15:AH15)</f>
        <v>8.7381448962827903</v>
      </c>
      <c r="AJ15" s="19">
        <f>AJ10-AJ9-SUM($D15:AI15)</f>
        <v>9.0002892431712667</v>
      </c>
      <c r="AK15" s="19">
        <f>AK10-AK9-SUM($D15:AJ15)</f>
        <v>9.2702979204664189</v>
      </c>
      <c r="AL15" s="19">
        <f>AL10-AL9-SUM($D15:AK15)</f>
        <v>9.5484068580803978</v>
      </c>
      <c r="AM15" s="19">
        <f>AM10-AM9-SUM($D15:AL15)</f>
        <v>9.8348590638228188</v>
      </c>
      <c r="AN15" s="19">
        <f>AN10-AN9-SUM($D15:AM15)</f>
        <v>10.129904835737477</v>
      </c>
      <c r="AO15" s="19">
        <f>AO10-AO9-SUM($D15:AN15)</f>
        <v>10.433801980809619</v>
      </c>
      <c r="AP15" s="19">
        <f>AP10-AP9-SUM($D15:AO15)</f>
        <v>10.746816040233909</v>
      </c>
      <c r="AQ15" s="19">
        <f>AQ10-AQ9-SUM($D15:AP15)</f>
        <v>11.069220521440911</v>
      </c>
      <c r="AR15" s="19">
        <f>AR10-AR9-SUM($D15:AQ15)</f>
        <v>11.401297137084157</v>
      </c>
      <c r="AS15" s="19">
        <f>AS10-AS9-SUM($D15:AR15)</f>
        <v>11.74333605119665</v>
      </c>
      <c r="AT15" s="19">
        <f>AT10-AT9-SUM($D15:AS15)</f>
        <v>12.095636132732579</v>
      </c>
      <c r="AU15" s="19">
        <f>AU10-AU9-SUM($D15:AT15)</f>
        <v>12.45850521671457</v>
      </c>
      <c r="AV15" s="19">
        <f>AV10-AV9-SUM($D15:AU15)</f>
        <v>12.832260373216002</v>
      </c>
      <c r="AW15" s="19">
        <f>AW10-AW9-SUM($D15:AV15)</f>
        <v>13.217228184412477</v>
      </c>
      <c r="AX15" s="19">
        <f>AX10-AX9-SUM($D15:AW15)</f>
        <v>13.613745029944823</v>
      </c>
      <c r="AY15" s="19">
        <f>AY10-AY9-SUM($D15:AX15)</f>
        <v>14.022157380843169</v>
      </c>
      <c r="AZ15" s="19">
        <f>AZ10-AZ9-SUM($D15:AY15)</f>
        <v>14.442822102268451</v>
      </c>
      <c r="BA15" s="19">
        <f>BA10-BA9-SUM($D15:AZ15)</f>
        <v>14.876106765336544</v>
      </c>
      <c r="BB15" s="19">
        <f>BB10-BB9-SUM($D15:BA15)</f>
        <v>15.322389968296648</v>
      </c>
      <c r="BC15" s="19">
        <f>BC10-BC9-SUM($D15:BB15)</f>
        <v>15.782061667345488</v>
      </c>
      <c r="BD15" s="19">
        <f>BD10-BD9-SUM($D15:BC15)</f>
        <v>16.255523517365873</v>
      </c>
      <c r="BE15" s="19">
        <f>BE10-BE9-SUM($D15:BD15)</f>
        <v>16.743189222886826</v>
      </c>
      <c r="BF15" s="19">
        <f>BF10-BF9-SUM($D15:BE15)</f>
        <v>17.245484899573512</v>
      </c>
      <c r="BG15" s="19">
        <f>BG10-BG9-SUM($D15:BF15)</f>
        <v>17.762849446560722</v>
      </c>
      <c r="BH15" s="19">
        <f>BH10-BH9-SUM($D15:BG15)</f>
        <v>18.295734929957462</v>
      </c>
      <c r="BI15" s="19">
        <f>BI10-BI9-SUM($D15:BH15)</f>
        <v>18.844606977856188</v>
      </c>
      <c r="BJ15" s="19">
        <f>BJ10-BJ9-SUM($D15:BI15)</f>
        <v>19.409945187191852</v>
      </c>
      <c r="BK15" s="19">
        <f>BK10-BK9-SUM($D15:BJ15)</f>
        <v>19.992243542807614</v>
      </c>
      <c r="BL15" s="19">
        <f>BL10-BL9-SUM($D15:BK15)</f>
        <v>20.592010849091935</v>
      </c>
      <c r="BM15" s="19">
        <f>BM10-BM9-SUM($D15:BL15)</f>
        <v>21.209771174564594</v>
      </c>
      <c r="BN15" s="19">
        <f>BN10-BN9-SUM($D15:BM15)</f>
        <v>21.846064309801591</v>
      </c>
      <c r="BO15" s="19">
        <f>BO10-BO9-SUM($D15:BN15)</f>
        <v>22.501446239095685</v>
      </c>
      <c r="BP15" s="19">
        <f>BP10-BP9-SUM($D15:BO15)</f>
        <v>23.176489626268449</v>
      </c>
      <c r="BQ15" s="19">
        <f>BQ10-BQ9-SUM($D15:BP15)</f>
        <v>23.871784315056516</v>
      </c>
      <c r="BR15" s="19">
        <f>BR10-BR9-SUM($D15:BQ15)</f>
        <v>24.587937844508247</v>
      </c>
      <c r="BS15" s="19">
        <f>BS10-BS9-SUM($D15:BR15)</f>
        <v>25.325575979843507</v>
      </c>
      <c r="BT15" s="19">
        <f>BT10-BT9-SUM($D15:BS15)</f>
        <v>26.085343259238812</v>
      </c>
      <c r="BU15" s="19">
        <f>BU10-BU9-SUM($D15:BT15)</f>
        <v>26.867903557016007</v>
      </c>
      <c r="BV15" s="19">
        <f>BV10-BV9-SUM($D15:BU15)</f>
        <v>27.673940663726398</v>
      </c>
      <c r="BW15" s="19">
        <f>BW10-BW9-SUM($D15:BV15)</f>
        <v>28.504158883638297</v>
      </c>
      <c r="BX15" s="19">
        <f>BX10-BX9-SUM($D15:BW15)</f>
        <v>21.357211661753581</v>
      </c>
      <c r="BY15" s="19">
        <f>BY10-BY9-SUM($D15:BX15)</f>
        <v>0</v>
      </c>
      <c r="BZ15" s="19">
        <f>BZ10-BZ9-SUM($D15:BY15)</f>
        <v>0</v>
      </c>
      <c r="CA15" s="19">
        <f>CA10-CA9-SUM($D15:BZ15)</f>
        <v>0</v>
      </c>
      <c r="CB15" s="19">
        <f>CB10-CB9-SUM($D15:CA15)</f>
        <v>0</v>
      </c>
      <c r="CC15" s="19">
        <f>CC10-CC9-SUM($D15:CB15)</f>
        <v>0</v>
      </c>
      <c r="CD15" s="19">
        <f>CD10-CD9-SUM($D15:CC15)</f>
        <v>0</v>
      </c>
      <c r="CE15" s="19">
        <f>CE10-CE9-SUM($D15:CD15)</f>
        <v>0</v>
      </c>
      <c r="CF15" s="19">
        <f>CF10-CF9-SUM($D15:CE15)</f>
        <v>0</v>
      </c>
      <c r="CG15" s="19">
        <f>CG10-CG9-SUM($D15:CF15)</f>
        <v>0</v>
      </c>
      <c r="CH15" s="19">
        <f>CH10-CH9-SUM($D15:CG15)</f>
        <v>0</v>
      </c>
      <c r="CI15" s="19">
        <f>CI10-CI9-SUM($D15:CH15)</f>
        <v>0</v>
      </c>
      <c r="CJ15" s="19">
        <f>CJ10-CJ9-SUM($D15:CI15)</f>
        <v>0</v>
      </c>
      <c r="CK15" s="19">
        <f>CK10-CK9-SUM($D15:CJ15)</f>
        <v>0</v>
      </c>
      <c r="CL15" s="19">
        <f>CL10-CL9-SUM($D15:CK15)</f>
        <v>0</v>
      </c>
      <c r="CM15" s="19">
        <f>CM10-CM9-SUM($D15:CL15)</f>
        <v>0</v>
      </c>
      <c r="CN15" s="19">
        <f>CN10-CN9-SUM($D15:CM15)</f>
        <v>0</v>
      </c>
      <c r="CO15" s="19">
        <f>CO10-CO9-SUM($D15:CN15)</f>
        <v>0</v>
      </c>
      <c r="CP15" s="19">
        <f>CP10-CP9-SUM($D15:CO15)</f>
        <v>0</v>
      </c>
      <c r="CQ15" s="19">
        <f>CQ10-CQ9-SUM($D15:CP15)</f>
        <v>0</v>
      </c>
      <c r="CR15" s="19">
        <f>CR10-CR9-SUM($D15:CQ15)</f>
        <v>0</v>
      </c>
      <c r="CS15" s="19">
        <f>CS10-CS9-SUM($D15:CR15)</f>
        <v>0</v>
      </c>
      <c r="CT15" s="19">
        <f>CT10-CT9-SUM($D15:CS15)</f>
        <v>0</v>
      </c>
      <c r="CU15" s="19">
        <f>CU10-CU9-SUM($D15:CT15)</f>
        <v>0</v>
      </c>
      <c r="CV15" s="19">
        <f>CV10-CV9-SUM($D15:CU15)</f>
        <v>0</v>
      </c>
      <c r="CW15" s="19">
        <f>CW10-CW9-SUM($D15:CV15)</f>
        <v>0</v>
      </c>
      <c r="CX15" s="19">
        <f>CX10-CX9-SUM($D15:CW15)</f>
        <v>0</v>
      </c>
      <c r="CY15" s="19">
        <f>CY10-CY9-SUM($D15:CX15)</f>
        <v>0</v>
      </c>
      <c r="CZ15" s="19">
        <f>CZ10-CZ9-SUM($D15:CY15)</f>
        <v>0</v>
      </c>
    </row>
    <row r="16" spans="1:104" s="3" customFormat="1">
      <c r="A16" s="17" t="s">
        <v>8</v>
      </c>
      <c r="B16" s="118" t="s">
        <v>6</v>
      </c>
      <c r="C16" s="118"/>
      <c r="D16" s="18">
        <f ca="1">D15*'No Liability_50 years'!$B2</f>
        <v>80000</v>
      </c>
      <c r="E16" s="18">
        <f ca="1">E15*'No Liability_50 years'!$B2</f>
        <v>7199.9999999999891</v>
      </c>
      <c r="F16" s="18">
        <f ca="1">F15*'No Liability_50 years'!$B2</f>
        <v>7415.9999999999964</v>
      </c>
      <c r="G16" s="18">
        <f ca="1">G15*'No Liability_50 years'!$B2</f>
        <v>7638.4800000000159</v>
      </c>
      <c r="H16" s="18">
        <f ca="1">H15*'No Liability_50 years'!$B2</f>
        <v>7867.6343999999863</v>
      </c>
      <c r="I16" s="18">
        <f ca="1">I15*'No Liability_50 years'!$B2</f>
        <v>8103.6634320000194</v>
      </c>
      <c r="J16" s="18">
        <f ca="1">J15*'No Liability_50 years'!$B2</f>
        <v>8346.7733349600057</v>
      </c>
      <c r="K16" s="18">
        <f ca="1">K15*'No Liability_50 years'!$B2</f>
        <v>8597.1765350087699</v>
      </c>
      <c r="L16" s="18">
        <f ca="1">L15*'No Liability_50 years'!$B2</f>
        <v>8855.0918310590423</v>
      </c>
      <c r="M16" s="18">
        <f ca="1">M15*'No Liability_50 years'!$B2</f>
        <v>9120.7445859908494</v>
      </c>
      <c r="N16" s="18">
        <f ca="1">N15*'No Liability_50 years'!$B2</f>
        <v>9394.3669235705438</v>
      </c>
      <c r="O16" s="18">
        <f ca="1">O15*'No Liability_50 years'!$B2</f>
        <v>9676.1979312776712</v>
      </c>
      <c r="P16" s="18">
        <f ca="1">P15*'No Liability_50 years'!$B2</f>
        <v>9966.4838692160065</v>
      </c>
      <c r="Q16" s="18">
        <f ca="1">Q15*'No Liability_50 years'!$B2</f>
        <v>10265.47838529251</v>
      </c>
      <c r="R16" s="18">
        <f ca="1">R15*'No Liability_50 years'!$B2</f>
        <v>10573.442736851233</v>
      </c>
      <c r="S16" s="18">
        <f ca="1">S15*'No Liability_50 years'!$B2</f>
        <v>10890.646018956773</v>
      </c>
      <c r="T16" s="18">
        <f ca="1">T15*'No Liability_50 years'!$B2</f>
        <v>11217.365399525477</v>
      </c>
      <c r="U16" s="18">
        <f ca="1">U15*'No Liability_50 years'!$B2</f>
        <v>11553.886361511275</v>
      </c>
      <c r="V16" s="18">
        <f ca="1">V15*'No Liability_50 years'!$B2</f>
        <v>11900.50295235659</v>
      </c>
      <c r="W16" s="18">
        <f ca="1">W15*'No Liability_50 years'!$B2</f>
        <v>12257.518040927323</v>
      </c>
      <c r="X16" s="18">
        <f ca="1">X15*'No Liability_50 years'!$B2</f>
        <v>12625.243582155123</v>
      </c>
      <c r="Y16" s="18">
        <f ca="1">Y15*'No Liability_50 years'!$B2</f>
        <v>13004.000889619761</v>
      </c>
      <c r="Z16" s="18">
        <f ca="1">Z15*'No Liability_50 years'!$B2</f>
        <v>13394.120916308395</v>
      </c>
      <c r="AA16" s="18">
        <f ca="1">AA15*'No Liability_50 years'!$B2</f>
        <v>13795.944543797646</v>
      </c>
      <c r="AB16" s="18">
        <f ca="1">AB15*'No Liability_50 years'!$B2</f>
        <v>14209.822880111573</v>
      </c>
      <c r="AC16" s="18">
        <f ca="1">AC15*'No Liability_50 years'!$B2</f>
        <v>14636.117566514884</v>
      </c>
      <c r="AD16" s="18">
        <f ca="1">AD15*'No Liability_50 years'!$B2</f>
        <v>15075.201093510315</v>
      </c>
      <c r="AE16" s="18">
        <f ca="1">AE15*'No Liability_50 years'!$B2</f>
        <v>15527.457126315654</v>
      </c>
      <c r="AF16" s="18">
        <f ca="1">AF15*'No Liability_50 years'!$B2</f>
        <v>15993.280840105172</v>
      </c>
      <c r="AG16" s="18">
        <f ca="1">AG15*'No Liability_50 years'!$B2</f>
        <v>16473.079265308228</v>
      </c>
      <c r="AH16" s="18">
        <f ca="1">AH15*'No Liability_50 years'!$B2</f>
        <v>16967.271643267508</v>
      </c>
      <c r="AI16" s="18">
        <f ca="1">AI15*'No Liability_50 years'!$B2</f>
        <v>17476.289792565582</v>
      </c>
      <c r="AJ16" s="18">
        <f ca="1">AJ15*'No Liability_50 years'!$B2</f>
        <v>18000.578486342532</v>
      </c>
      <c r="AK16" s="18">
        <f ca="1">AK15*'No Liability_50 years'!$B2</f>
        <v>18540.595840932838</v>
      </c>
      <c r="AL16" s="18">
        <f ca="1">AL15*'No Liability_50 years'!$B2</f>
        <v>19096.813716160796</v>
      </c>
      <c r="AM16" s="18">
        <f ca="1">AM15*'No Liability_50 years'!$B2</f>
        <v>19669.718127645639</v>
      </c>
      <c r="AN16" s="18">
        <f ca="1">AN15*'No Liability_50 years'!$B2</f>
        <v>20259.809671474955</v>
      </c>
      <c r="AO16" s="18">
        <f ca="1">AO15*'No Liability_50 years'!$B2</f>
        <v>20867.603961619239</v>
      </c>
      <c r="AP16" s="18">
        <f ca="1">AP15*'No Liability_50 years'!$B2</f>
        <v>21493.632080467818</v>
      </c>
      <c r="AQ16" s="18">
        <f ca="1">AQ15*'No Liability_50 years'!$B2</f>
        <v>22138.441042881823</v>
      </c>
      <c r="AR16" s="18">
        <f ca="1">AR15*'No Liability_50 years'!$B2</f>
        <v>22802.594274168314</v>
      </c>
      <c r="AS16" s="18">
        <f ca="1">AS15*'No Liability_50 years'!$B2</f>
        <v>23486.672102393299</v>
      </c>
      <c r="AT16" s="18">
        <f ca="1">AT15*'No Liability_50 years'!$B2</f>
        <v>24191.272265465159</v>
      </c>
      <c r="AU16" s="18">
        <f ca="1">AU15*'No Liability_50 years'!$B2</f>
        <v>24917.010433429139</v>
      </c>
      <c r="AV16" s="18">
        <f ca="1">AV15*'No Liability_50 years'!$B2</f>
        <v>25664.520746432005</v>
      </c>
      <c r="AW16" s="18">
        <f ca="1">AW15*'No Liability_50 years'!$B2</f>
        <v>26434.456368824955</v>
      </c>
      <c r="AX16" s="18">
        <f ca="1">AX15*'No Liability_50 years'!$B2</f>
        <v>27227.490059889646</v>
      </c>
      <c r="AY16" s="18">
        <f ca="1">AY15*'No Liability_50 years'!$B2</f>
        <v>28044.314761686335</v>
      </c>
      <c r="AZ16" s="18">
        <f ca="1">AZ15*'No Liability_50 years'!$B2</f>
        <v>28885.644204536904</v>
      </c>
      <c r="BA16" s="18">
        <f ca="1">BA15*'No Liability_50 years'!$B2</f>
        <v>29752.213530673089</v>
      </c>
      <c r="BB16" s="18">
        <f ca="1">BB15*'No Liability_50 years'!$B2</f>
        <v>30644.779936593295</v>
      </c>
      <c r="BC16" s="18">
        <f ca="1">BC15*'No Liability_50 years'!$B2</f>
        <v>31564.123334690976</v>
      </c>
      <c r="BD16" s="18">
        <f ca="1">BD15*'No Liability_50 years'!$B2</f>
        <v>32511.047034731746</v>
      </c>
      <c r="BE16" s="18">
        <f ca="1">BE15*'No Liability_50 years'!$B2</f>
        <v>33486.378445773655</v>
      </c>
      <c r="BF16" s="18">
        <f ca="1">BF15*'No Liability_50 years'!$B2</f>
        <v>34490.969799147024</v>
      </c>
      <c r="BG16" s="18">
        <f ca="1">BG15*'No Liability_50 years'!$B2</f>
        <v>35525.698893121444</v>
      </c>
      <c r="BH16" s="18">
        <f ca="1">BH15*'No Liability_50 years'!$B2</f>
        <v>36591.469859914927</v>
      </c>
      <c r="BI16" s="18">
        <f ca="1">BI15*'No Liability_50 years'!$B2</f>
        <v>37689.213955712374</v>
      </c>
      <c r="BJ16" s="18">
        <f ca="1">BJ15*'No Liability_50 years'!$B2</f>
        <v>38819.8903743837</v>
      </c>
      <c r="BK16" s="18">
        <f ca="1">BK15*'No Liability_50 years'!$B2</f>
        <v>39984.487085615227</v>
      </c>
      <c r="BL16" s="18">
        <f ca="1">BL15*'No Liability_50 years'!$B2</f>
        <v>41184.021698183868</v>
      </c>
      <c r="BM16" s="18">
        <f ca="1">BM15*'No Liability_50 years'!$B2</f>
        <v>42419.542349129188</v>
      </c>
      <c r="BN16" s="18">
        <f ca="1">BN15*'No Liability_50 years'!$B2</f>
        <v>43692.12861960318</v>
      </c>
      <c r="BO16" s="18">
        <f ca="1">BO15*'No Liability_50 years'!$B2</f>
        <v>45002.892478191367</v>
      </c>
      <c r="BP16" s="18">
        <f ca="1">BP15*'No Liability_50 years'!$B2</f>
        <v>46352.979252536898</v>
      </c>
      <c r="BQ16" s="18">
        <f ca="1">BQ15*'No Liability_50 years'!$B2</f>
        <v>47743.568630113034</v>
      </c>
      <c r="BR16" s="18">
        <f ca="1">BR15*'No Liability_50 years'!$B2</f>
        <v>49175.875689016495</v>
      </c>
      <c r="BS16" s="18">
        <f ca="1">BS15*'No Liability_50 years'!$B2</f>
        <v>50651.151959687013</v>
      </c>
      <c r="BT16" s="18">
        <f ca="1">BT15*'No Liability_50 years'!$B2</f>
        <v>52170.686518477625</v>
      </c>
      <c r="BU16" s="18">
        <f ca="1">BU15*'No Liability_50 years'!$B2</f>
        <v>53735.80711403201</v>
      </c>
      <c r="BV16" s="18">
        <f ca="1">BV15*'No Liability_50 years'!$B2</f>
        <v>55347.881327452793</v>
      </c>
      <c r="BW16" s="18">
        <f ca="1">BW15*'No Liability_50 years'!$B2</f>
        <v>57008.317767276596</v>
      </c>
      <c r="BX16" s="18">
        <f ca="1">BX15*'No Liability_50 years'!$B2</f>
        <v>42714.423323507159</v>
      </c>
      <c r="BY16" s="18">
        <f ca="1">BY15*'No Liability_50 years'!$B2</f>
        <v>0</v>
      </c>
      <c r="BZ16" s="18">
        <f ca="1">BZ15*'No Liability_50 years'!$B2</f>
        <v>0</v>
      </c>
      <c r="CA16" s="18">
        <f ca="1">CA15*'No Liability_50 years'!$B2</f>
        <v>0</v>
      </c>
      <c r="CB16" s="18">
        <f ca="1">CB15*'No Liability_50 years'!$B2</f>
        <v>0</v>
      </c>
      <c r="CC16" s="18">
        <f ca="1">CC15*'No Liability_50 years'!$B2</f>
        <v>0</v>
      </c>
      <c r="CD16" s="18">
        <f ca="1">CD15*'No Liability_50 years'!$B2</f>
        <v>0</v>
      </c>
      <c r="CE16" s="18">
        <f ca="1">CE15*'No Liability_50 years'!$B2</f>
        <v>0</v>
      </c>
      <c r="CF16" s="18">
        <f ca="1">CF15*'No Liability_50 years'!$B2</f>
        <v>0</v>
      </c>
      <c r="CG16" s="18">
        <f ca="1">CG15*'No Liability_50 years'!$B2</f>
        <v>0</v>
      </c>
      <c r="CH16" s="18">
        <f ca="1">CH15*'No Liability_50 years'!$B2</f>
        <v>0</v>
      </c>
      <c r="CI16" s="18">
        <f ca="1">CI15*'No Liability_50 years'!$B2</f>
        <v>0</v>
      </c>
      <c r="CJ16" s="18">
        <f ca="1">CJ15*'No Liability_50 years'!$B2</f>
        <v>0</v>
      </c>
      <c r="CK16" s="18">
        <f ca="1">CK15*'No Liability_50 years'!$B2</f>
        <v>0</v>
      </c>
      <c r="CL16" s="18">
        <f ca="1">CL15*'No Liability_50 years'!$B2</f>
        <v>0</v>
      </c>
      <c r="CM16" s="18">
        <f ca="1">CM15*'No Liability_50 years'!$B2</f>
        <v>0</v>
      </c>
      <c r="CN16" s="18">
        <f ca="1">CN15*'No Liability_50 years'!$B2</f>
        <v>0</v>
      </c>
      <c r="CO16" s="18">
        <f ca="1">CO15*'No Liability_50 years'!$B2</f>
        <v>0</v>
      </c>
      <c r="CP16" s="18">
        <f ca="1">CP15*'No Liability_50 years'!$B2</f>
        <v>0</v>
      </c>
      <c r="CQ16" s="18">
        <f ca="1">CQ15*'No Liability_50 years'!$B2</f>
        <v>0</v>
      </c>
      <c r="CR16" s="18">
        <f ca="1">CR15*'No Liability_50 years'!$B2</f>
        <v>0</v>
      </c>
      <c r="CS16" s="18">
        <f ca="1">CS15*'No Liability_50 years'!$B2</f>
        <v>0</v>
      </c>
      <c r="CT16" s="18">
        <f ca="1">CT15*'No Liability_50 years'!$B2</f>
        <v>0</v>
      </c>
      <c r="CU16" s="18">
        <f ca="1">CU15*'No Liability_50 years'!$B2</f>
        <v>0</v>
      </c>
      <c r="CV16" s="18">
        <f ca="1">CV15*'No Liability_50 years'!$B2</f>
        <v>0</v>
      </c>
      <c r="CW16" s="18">
        <f ca="1">CW15*'No Liability_50 years'!$B2</f>
        <v>0</v>
      </c>
      <c r="CX16" s="18">
        <f ca="1">CX15*'No Liability_50 years'!$B2</f>
        <v>0</v>
      </c>
      <c r="CY16" s="18">
        <f ca="1">CY15*'No Liability_50 years'!$B2</f>
        <v>0</v>
      </c>
      <c r="CZ16" s="18">
        <f ca="1">CZ15*'No Liability_50 years'!$B2</f>
        <v>0</v>
      </c>
    </row>
    <row r="17" spans="1:104" s="74" customFormat="1">
      <c r="A17" s="71" t="s">
        <v>61</v>
      </c>
      <c r="B17" s="76"/>
      <c r="C17" s="76"/>
      <c r="D17" s="18">
        <f ca="1">'Time value Permanence50'!B4</f>
        <v>1009.76</v>
      </c>
      <c r="E17" s="18">
        <f ca="1">'Time value Permanence50'!B5</f>
        <v>547.67840000000001</v>
      </c>
      <c r="F17" s="18">
        <f ca="1">'Time value Permanence50'!B6</f>
        <v>597.91675199999918</v>
      </c>
      <c r="G17" s="18">
        <f ca="1">'Time value Permanence50'!B7</f>
        <v>650.04625456000076</v>
      </c>
      <c r="H17" s="18">
        <f ca="1">'Time value Permanence50'!B8</f>
        <v>704.12364219679966</v>
      </c>
      <c r="I17" s="18">
        <f ca="1">'Time value Permanence50'!$B9</f>
        <v>760.20735146270408</v>
      </c>
      <c r="J17" s="18">
        <f ca="1">'Time value Permanence50'!$B10</f>
        <v>818.35757200658463</v>
      </c>
      <c r="K17" s="18">
        <f ca="1">'Time value Permanence50'!$B11</f>
        <v>878.63629916678383</v>
      </c>
      <c r="L17" s="18">
        <f ca="1">'Time value Permanence50'!$B12</f>
        <v>941.10738814178421</v>
      </c>
      <c r="M17" s="18">
        <f ca="1">'Time value Permanence50'!$B13</f>
        <v>1005.8366097860389</v>
      </c>
      <c r="N17" s="18">
        <f ca="1">'Time value Permanence50'!$B14</f>
        <v>1072.8917080796236</v>
      </c>
      <c r="O17" s="18">
        <f ca="1">'Time value Permanence50'!$B15</f>
        <v>1142.3424593220061</v>
      </c>
      <c r="P17" s="18">
        <f ca="1">'Time value Permanence50'!$B16</f>
        <v>1214.2607331016679</v>
      </c>
      <c r="Q17" s="18">
        <f ca="1">'Time value Permanence50'!$B17</f>
        <v>1288.7205550947256</v>
      </c>
      <c r="R17" s="18">
        <f ca="1">'Time value Permanence50'!$B18</f>
        <v>1365.7981717475595</v>
      </c>
      <c r="S17" s="18">
        <f ca="1">'Time value Permanence50'!$B19</f>
        <v>1445.5721168999862</v>
      </c>
      <c r="T17" s="18">
        <f ca="1">'Time value Permanence50'!$B20</f>
        <v>1528.1232804069878</v>
      </c>
      <c r="U17" s="18">
        <f ca="1">'Time value Permanence50'!$B21</f>
        <v>1613.5349788191998</v>
      </c>
      <c r="V17" s="18">
        <f ca="1">'Time value Permanence50'!$B22</f>
        <v>1701.8930281837711</v>
      </c>
      <c r="W17" s="18">
        <f ca="1">'Time value Permanence50'!$B23</f>
        <v>1793.2858190292827</v>
      </c>
      <c r="X17" s="18">
        <f ca="1">'Time value Permanence50'!$B24</f>
        <v>1887.8043936001668</v>
      </c>
      <c r="Y17" s="18">
        <f ca="1">'Time value Permanence50'!$B25</f>
        <v>1985.5425254081638</v>
      </c>
      <c r="Z17" s="18">
        <f ca="1">'Time value Permanence50'!$B26</f>
        <v>2086.5968011704244</v>
      </c>
      <c r="AA17" s="18">
        <f ca="1">'Time value Permanence50'!$B27</f>
        <v>2191.0667052055178</v>
      </c>
      <c r="AB17" s="18">
        <f ca="1">'Time value Permanence50'!$B28</f>
        <v>2299.0547063616941</v>
      </c>
      <c r="AC17" s="18">
        <f ca="1">'Time value Permanence50'!$B29</f>
        <v>2410.6663475525456</v>
      </c>
      <c r="AD17" s="18">
        <f ca="1">'Time value Permanence50'!$B30</f>
        <v>2526.010337979118</v>
      </c>
      <c r="AE17" s="18">
        <f ca="1">'Time value Permanence50'!$B31</f>
        <v>2645.1986481185013</v>
      </c>
      <c r="AF17" s="18">
        <f ca="1">'Time value Permanence50'!$B32</f>
        <v>2768.3466075620454</v>
      </c>
      <c r="AG17" s="18">
        <f ca="1">'Time value Permanence50'!$B33</f>
        <v>2895.5730057889014</v>
      </c>
      <c r="AH17" s="18">
        <f ca="1">'Time value Permanence50'!$B34</f>
        <v>3027.0001959625733</v>
      </c>
      <c r="AI17" s="18">
        <f ca="1">'Time value Permanence50'!$B35</f>
        <v>3162.7542018414606</v>
      </c>
      <c r="AJ17" s="18">
        <f ca="1">'Time value Permanence50'!$B36</f>
        <v>3302.9648278966997</v>
      </c>
      <c r="AK17" s="18">
        <f ca="1">'Time value Permanence50'!$B37</f>
        <v>3447.7657727336045</v>
      </c>
      <c r="AL17" s="18">
        <f ca="1">'Time value Permanence50'!$B38</f>
        <v>3597.2947459155985</v>
      </c>
      <c r="AM17" s="18">
        <f ca="1">'Time value Permanence50'!$B39</f>
        <v>3751.6935882930629</v>
      </c>
      <c r="AN17" s="18">
        <f ca="1">'Time value Permanence50'!$B40</f>
        <v>3911.1083959418902</v>
      </c>
      <c r="AO17" s="18">
        <f ca="1">'Time value Permanence50'!$B41</f>
        <v>4075.6896478201234</v>
      </c>
      <c r="AP17" s="18">
        <f ca="1">'Time value Permanence50'!$B42</f>
        <v>4245.5923372547259</v>
      </c>
      <c r="AQ17" s="18">
        <f ca="1">'Time value Permanence50'!$B43</f>
        <v>4420.9761073723348</v>
      </c>
      <c r="AR17" s="18">
        <f ca="1">'Time value Permanence50'!$B44</f>
        <v>4602.0053905935929</v>
      </c>
      <c r="AS17" s="18">
        <f ca="1">'Time value Permanence50'!$B45</f>
        <v>4788.8495523113234</v>
      </c>
      <c r="AT17" s="18">
        <f ca="1">'Time value Permanence50'!$B46</f>
        <v>4979.8588313387736</v>
      </c>
      <c r="AU17" s="18">
        <f ca="1">'Time value Permanence50'!$B47</f>
        <v>5177.0371149632265</v>
      </c>
      <c r="AV17" s="18">
        <f ca="1">'Time value Permanence50'!$B48</f>
        <v>5380.5694733226701</v>
      </c>
      <c r="AW17" s="18">
        <f ca="1">'Time value Permanence50'!$B49</f>
        <v>5590.6465286593302</v>
      </c>
      <c r="AX17" s="18">
        <f ca="1">'Time value Permanence50'!$B50</f>
        <v>5807.4646218821435</v>
      </c>
      <c r="AY17" s="18">
        <f ca="1">'Time value Permanence50'!$B51</f>
        <v>6031.2259841278719</v>
      </c>
      <c r="AZ17" s="18">
        <f ca="1">'Time value Permanence50'!$B52</f>
        <v>6262.1389134674537</v>
      </c>
      <c r="BA17" s="18">
        <f ca="1">'Time value Permanence50'!$B53</f>
        <v>6500.4179569132102</v>
      </c>
      <c r="BB17" s="18">
        <f ca="1">'Time value Permanence50'!$B54</f>
        <v>6746.284097888798</v>
      </c>
      <c r="BC17" s="18">
        <f ca="1">'Time value Permanence50'!BA55</f>
        <v>561.78010579762827</v>
      </c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</row>
    <row r="18" spans="1:104" s="3" customFormat="1">
      <c r="A18" s="33" t="s">
        <v>31</v>
      </c>
      <c r="B18" s="40">
        <v>0</v>
      </c>
      <c r="C18" s="35" t="s">
        <v>7</v>
      </c>
      <c r="D18" s="36">
        <f ca="1">D15*'No Liability_50 years'!$B$2*'No Liability_50 years'!$B$18</f>
        <v>0</v>
      </c>
      <c r="E18" s="36">
        <f ca="1">E15*'No Liability_50 years'!$B$2*'No Liability_50 years'!$B$18</f>
        <v>0</v>
      </c>
      <c r="F18" s="36">
        <f ca="1">F15*'No Liability_50 years'!$B$2*'No Liability_50 years'!$B$18</f>
        <v>0</v>
      </c>
      <c r="G18" s="36">
        <f ca="1">G15*'No Liability_50 years'!$B$2*'No Liability_50 years'!$B$18</f>
        <v>0</v>
      </c>
      <c r="H18" s="36">
        <f ca="1">H15*'No Liability_50 years'!$B$2*'No Liability_50 years'!$B$18</f>
        <v>0</v>
      </c>
      <c r="I18" s="36">
        <f ca="1">I15*'No Liability_50 years'!$B$2*'No Liability_50 years'!$B$18</f>
        <v>0</v>
      </c>
      <c r="J18" s="36">
        <f ca="1">J15*'No Liability_50 years'!$B$2*'No Liability_50 years'!$B$18</f>
        <v>0</v>
      </c>
      <c r="K18" s="36">
        <f ca="1">K15*'No Liability_50 years'!$B$2*'No Liability_50 years'!$B$18</f>
        <v>0</v>
      </c>
      <c r="L18" s="36">
        <f ca="1">L15*'No Liability_50 years'!$B$2*'No Liability_50 years'!$B$18</f>
        <v>0</v>
      </c>
      <c r="M18" s="36">
        <f ca="1">M15*'No Liability_50 years'!$B$2*'No Liability_50 years'!$B$18</f>
        <v>0</v>
      </c>
      <c r="N18" s="36">
        <f ca="1">N15*'No Liability_50 years'!$B$2*'No Liability_50 years'!$B$18</f>
        <v>0</v>
      </c>
      <c r="O18" s="36">
        <f ca="1">O15*'No Liability_50 years'!$B$2*'No Liability_50 years'!$B$18</f>
        <v>0</v>
      </c>
      <c r="P18" s="36">
        <f ca="1">P15*'No Liability_50 years'!$B$2*'No Liability_50 years'!$B$18</f>
        <v>0</v>
      </c>
      <c r="Q18" s="36">
        <f ca="1">Q15*'No Liability_50 years'!$B$2*'No Liability_50 years'!$B$18</f>
        <v>0</v>
      </c>
      <c r="R18" s="36">
        <f ca="1">R15*'No Liability_50 years'!$B$2*'No Liability_50 years'!$B$18</f>
        <v>0</v>
      </c>
      <c r="S18" s="36">
        <f ca="1">S15*'No Liability_50 years'!$B$2*'No Liability_50 years'!$B$18</f>
        <v>0</v>
      </c>
      <c r="T18" s="36">
        <f ca="1">T15*'No Liability_50 years'!$B$2*'No Liability_50 years'!$B$18</f>
        <v>0</v>
      </c>
      <c r="U18" s="36">
        <f ca="1">U15*'No Liability_50 years'!$B$2*'No Liability_50 years'!$B$18</f>
        <v>0</v>
      </c>
      <c r="V18" s="36">
        <f ca="1">V15*'No Liability_50 years'!$B$2*'No Liability_50 years'!$B$18</f>
        <v>0</v>
      </c>
      <c r="W18" s="36">
        <f ca="1">W15*'No Liability_50 years'!$B$2*'No Liability_50 years'!$B$18</f>
        <v>0</v>
      </c>
      <c r="X18" s="36">
        <f ca="1">X15*'No Liability_50 years'!$B$2*'No Liability_50 years'!$B$18</f>
        <v>0</v>
      </c>
      <c r="Y18" s="36">
        <f ca="1">Y15*'No Liability_50 years'!$B$2*'No Liability_50 years'!$B$18</f>
        <v>0</v>
      </c>
      <c r="Z18" s="36">
        <f ca="1">Z15*'No Liability_50 years'!$B$2*'No Liability_50 years'!$B$18</f>
        <v>0</v>
      </c>
      <c r="AA18" s="36">
        <f ca="1">AA15*'No Liability_50 years'!$B$2*'No Liability_50 years'!$B$18</f>
        <v>0</v>
      </c>
      <c r="AB18" s="36">
        <f ca="1">AB15*'No Liability_50 years'!$B$2*'No Liability_50 years'!$B$18</f>
        <v>0</v>
      </c>
      <c r="AC18" s="36">
        <f ca="1">AC15*'No Liability_50 years'!$B$2*'No Liability_50 years'!$B$18</f>
        <v>0</v>
      </c>
      <c r="AD18" s="36">
        <f ca="1">AD15*'No Liability_50 years'!$B$2*'No Liability_50 years'!$B$18</f>
        <v>0</v>
      </c>
      <c r="AE18" s="36">
        <f ca="1">AE15*'No Liability_50 years'!$B$2*'No Liability_50 years'!$B$18</f>
        <v>0</v>
      </c>
      <c r="AF18" s="36">
        <f ca="1">AF15*'No Liability_50 years'!$B$2*'No Liability_50 years'!$B$18</f>
        <v>0</v>
      </c>
      <c r="AG18" s="36">
        <f ca="1">AG15*'No Liability_50 years'!$B$2*'No Liability_50 years'!$B$18</f>
        <v>0</v>
      </c>
      <c r="AH18" s="36">
        <f ca="1">AH15*'No Liability_50 years'!$B$2*'No Liability_50 years'!$B$18</f>
        <v>0</v>
      </c>
      <c r="AI18" s="36">
        <f ca="1">AI15*'No Liability_50 years'!$B$2*'No Liability_50 years'!$B$18</f>
        <v>0</v>
      </c>
      <c r="AJ18" s="36">
        <f ca="1">AJ15*'No Liability_50 years'!$B$2*'No Liability_50 years'!$B$18</f>
        <v>0</v>
      </c>
      <c r="AK18" s="36">
        <f ca="1">AK15*'No Liability_50 years'!$B$2*'No Liability_50 years'!$B$18</f>
        <v>0</v>
      </c>
      <c r="AL18" s="36">
        <f ca="1">AL15*'No Liability_50 years'!$B$2*'No Liability_50 years'!$B$18</f>
        <v>0</v>
      </c>
      <c r="AM18" s="36">
        <f ca="1">AM15*'No Liability_50 years'!$B$2*'No Liability_50 years'!$B$18</f>
        <v>0</v>
      </c>
      <c r="AN18" s="36">
        <f ca="1">AN15*'No Liability_50 years'!$B$2*'No Liability_50 years'!$B$18</f>
        <v>0</v>
      </c>
      <c r="AO18" s="36">
        <f ca="1">AO15*'No Liability_50 years'!$B$2*'No Liability_50 years'!$B$18</f>
        <v>0</v>
      </c>
      <c r="AP18" s="36">
        <f ca="1">AP15*'No Liability_50 years'!$B$2*'No Liability_50 years'!$B$18</f>
        <v>0</v>
      </c>
      <c r="AQ18" s="36">
        <f ca="1">AQ15*'No Liability_50 years'!$B$2*'No Liability_50 years'!$B$18</f>
        <v>0</v>
      </c>
      <c r="AR18" s="36">
        <f ca="1">AR15*'No Liability_50 years'!$B$2*'No Liability_50 years'!$B$18</f>
        <v>0</v>
      </c>
      <c r="AS18" s="36">
        <f ca="1">AS15*'No Liability_50 years'!$B$2*'No Liability_50 years'!$B$18</f>
        <v>0</v>
      </c>
      <c r="AT18" s="36">
        <f ca="1">AT15*'No Liability_50 years'!$B$2*'No Liability_50 years'!$B$18</f>
        <v>0</v>
      </c>
      <c r="AU18" s="36">
        <f ca="1">AU15*'No Liability_50 years'!$B$2*'No Liability_50 years'!$B$18</f>
        <v>0</v>
      </c>
      <c r="AV18" s="36">
        <f ca="1">AV15*'No Liability_50 years'!$B$2*'No Liability_50 years'!$B$18</f>
        <v>0</v>
      </c>
      <c r="AW18" s="36">
        <f ca="1">AW15*'No Liability_50 years'!$B$2*'No Liability_50 years'!$B$18</f>
        <v>0</v>
      </c>
      <c r="AX18" s="36">
        <f ca="1">AX15*'No Liability_50 years'!$B$2*'No Liability_50 years'!$B$18</f>
        <v>0</v>
      </c>
      <c r="AY18" s="36">
        <f ca="1">AY15*'No Liability_50 years'!$B$2*'No Liability_50 years'!$B$18</f>
        <v>0</v>
      </c>
      <c r="AZ18" s="36">
        <f ca="1">AZ15*'No Liability_50 years'!$B$2*'No Liability_50 years'!$B$18</f>
        <v>0</v>
      </c>
      <c r="BA18" s="36">
        <f ca="1">BA15*'No Liability_50 years'!$B$2*'No Liability_50 years'!$B$18</f>
        <v>0</v>
      </c>
      <c r="BB18" s="36">
        <f ca="1">BB15*'No Liability_50 years'!$B$2*'No Liability_50 years'!$B$18</f>
        <v>0</v>
      </c>
      <c r="BC18" s="36">
        <f ca="1">BC15*'No Liability_50 years'!$B$2*'No Liability_50 years'!$B$18</f>
        <v>0</v>
      </c>
      <c r="BD18" s="36">
        <f ca="1">BD15*'No Liability_50 years'!$B$2*'No Liability_50 years'!$B$18</f>
        <v>0</v>
      </c>
      <c r="BE18" s="36">
        <f ca="1">BE15*'No Liability_50 years'!$B$2*'No Liability_50 years'!$B$18</f>
        <v>0</v>
      </c>
      <c r="BF18" s="36">
        <f ca="1">BF15*'No Liability_50 years'!$B$2*'No Liability_50 years'!$B$18</f>
        <v>0</v>
      </c>
      <c r="BG18" s="36">
        <f ca="1">BG15*'No Liability_50 years'!$B$2*'No Liability_50 years'!$B$18</f>
        <v>0</v>
      </c>
      <c r="BH18" s="36">
        <f ca="1">BH15*'No Liability_50 years'!$B$2*'No Liability_50 years'!$B$18</f>
        <v>0</v>
      </c>
      <c r="BI18" s="36">
        <f ca="1">BI15*'No Liability_50 years'!$B$2*'No Liability_50 years'!$B$18</f>
        <v>0</v>
      </c>
      <c r="BJ18" s="36">
        <f ca="1">BJ15*'No Liability_50 years'!$B$2*'No Liability_50 years'!$B$18</f>
        <v>0</v>
      </c>
      <c r="BK18" s="36">
        <f ca="1">BK15*'No Liability_50 years'!$B$2*'No Liability_50 years'!$B$18</f>
        <v>0</v>
      </c>
      <c r="BL18" s="36">
        <f ca="1">BL15*'No Liability_50 years'!$B$2*'No Liability_50 years'!$B$18</f>
        <v>0</v>
      </c>
      <c r="BM18" s="36">
        <f ca="1">BM15*'No Liability_50 years'!$B$2*'No Liability_50 years'!$B$18</f>
        <v>0</v>
      </c>
      <c r="BN18" s="36">
        <f ca="1">BN15*'No Liability_50 years'!$B$2*'No Liability_50 years'!$B$18</f>
        <v>0</v>
      </c>
      <c r="BO18" s="36">
        <f ca="1">BO15*'No Liability_50 years'!$B$2*'No Liability_50 years'!$B$18</f>
        <v>0</v>
      </c>
      <c r="BP18" s="36">
        <f ca="1">BP15*'No Liability_50 years'!$B$2*'No Liability_50 years'!$B$18</f>
        <v>0</v>
      </c>
      <c r="BQ18" s="36">
        <f ca="1">BQ15*'No Liability_50 years'!$B$2*'No Liability_50 years'!$B$18</f>
        <v>0</v>
      </c>
      <c r="BR18" s="36">
        <f ca="1">BR15*'No Liability_50 years'!$B$2*'No Liability_50 years'!$B$18</f>
        <v>0</v>
      </c>
      <c r="BS18" s="36">
        <f ca="1">BS15*'No Liability_50 years'!$B$2*'No Liability_50 years'!$B$18</f>
        <v>0</v>
      </c>
      <c r="BT18" s="36">
        <f ca="1">BT15*'No Liability_50 years'!$B$2*'No Liability_50 years'!$B$18</f>
        <v>0</v>
      </c>
      <c r="BU18" s="36">
        <f ca="1">BU15*'No Liability_50 years'!$B$2*'No Liability_50 years'!$B$18</f>
        <v>0</v>
      </c>
      <c r="BV18" s="36">
        <f ca="1">BV15*'No Liability_50 years'!$B$2*'No Liability_50 years'!$B$18</f>
        <v>0</v>
      </c>
      <c r="BW18" s="36">
        <f ca="1">BW15*'No Liability_50 years'!$B$2*'No Liability_50 years'!$B$18</f>
        <v>0</v>
      </c>
      <c r="BX18" s="36">
        <f ca="1">BX15*'No Liability_50 years'!$B$2*'No Liability_50 years'!$B$18</f>
        <v>0</v>
      </c>
      <c r="BY18" s="36">
        <f ca="1">BY15*'No Liability_50 years'!$B$2*'No Liability_50 years'!$B$18</f>
        <v>0</v>
      </c>
      <c r="BZ18" s="36">
        <f ca="1">BZ15*'No Liability_50 years'!$B$2*'No Liability_50 years'!$B$18</f>
        <v>0</v>
      </c>
      <c r="CA18" s="36">
        <f ca="1">CA15*'No Liability_50 years'!$B$2*'No Liability_50 years'!$B$18</f>
        <v>0</v>
      </c>
      <c r="CB18" s="36">
        <f ca="1">CB15*'No Liability_50 years'!$B$2*'No Liability_50 years'!$B$18</f>
        <v>0</v>
      </c>
      <c r="CC18" s="36">
        <f ca="1">CC15*'No Liability_50 years'!$B$2*'No Liability_50 years'!$B$18</f>
        <v>0</v>
      </c>
      <c r="CD18" s="36">
        <f ca="1">CD15*'No Liability_50 years'!$B$2*'No Liability_50 years'!$B$18</f>
        <v>0</v>
      </c>
      <c r="CE18" s="36">
        <f ca="1">CE15*'No Liability_50 years'!$B$2*'No Liability_50 years'!$B$18</f>
        <v>0</v>
      </c>
      <c r="CF18" s="36">
        <f ca="1">CF15*'No Liability_50 years'!$B$2*'No Liability_50 years'!$B$18</f>
        <v>0</v>
      </c>
      <c r="CG18" s="36">
        <f ca="1">CG15*'No Liability_50 years'!$B$2*'No Liability_50 years'!$B$18</f>
        <v>0</v>
      </c>
      <c r="CH18" s="36">
        <f ca="1">CH15*'No Liability_50 years'!$B$2*'No Liability_50 years'!$B$18</f>
        <v>0</v>
      </c>
      <c r="CI18" s="36">
        <f ca="1">CI15*'No Liability_50 years'!$B$2*'No Liability_50 years'!$B$18</f>
        <v>0</v>
      </c>
      <c r="CJ18" s="36">
        <f ca="1">CJ15*'No Liability_50 years'!$B$2*'No Liability_50 years'!$B$18</f>
        <v>0</v>
      </c>
      <c r="CK18" s="36">
        <f ca="1">CK15*'No Liability_50 years'!$B$2*'No Liability_50 years'!$B$18</f>
        <v>0</v>
      </c>
      <c r="CL18" s="36">
        <f ca="1">CL15*'No Liability_50 years'!$B$2*'No Liability_50 years'!$B$18</f>
        <v>0</v>
      </c>
      <c r="CM18" s="36">
        <f ca="1">CM15*'No Liability_50 years'!$B$2*'No Liability_50 years'!$B$18</f>
        <v>0</v>
      </c>
      <c r="CN18" s="36">
        <f ca="1">CN15*'No Liability_50 years'!$B$2*'No Liability_50 years'!$B$18</f>
        <v>0</v>
      </c>
      <c r="CO18" s="36">
        <f ca="1">CO15*'No Liability_50 years'!$B$2*'No Liability_50 years'!$B$18</f>
        <v>0</v>
      </c>
      <c r="CP18" s="36">
        <f ca="1">CP15*'No Liability_50 years'!$B$2*'No Liability_50 years'!$B$18</f>
        <v>0</v>
      </c>
      <c r="CQ18" s="36">
        <f ca="1">CQ15*'No Liability_50 years'!$B$2*'No Liability_50 years'!$B$18</f>
        <v>0</v>
      </c>
      <c r="CR18" s="36">
        <f ca="1">CR15*'No Liability_50 years'!$B$2*'No Liability_50 years'!$B$18</f>
        <v>0</v>
      </c>
      <c r="CS18" s="36">
        <f ca="1">CS15*'No Liability_50 years'!$B$2*'No Liability_50 years'!$B$18</f>
        <v>0</v>
      </c>
      <c r="CT18" s="36">
        <f ca="1">CT15*'No Liability_50 years'!$B$2*'No Liability_50 years'!$B$18</f>
        <v>0</v>
      </c>
      <c r="CU18" s="36">
        <f ca="1">CU15*'No Liability_50 years'!$B$2*'No Liability_50 years'!$B$18</f>
        <v>0</v>
      </c>
      <c r="CV18" s="36">
        <f ca="1">CV15*'No Liability_50 years'!$B$2*'No Liability_50 years'!$B$18</f>
        <v>0</v>
      </c>
      <c r="CW18" s="36">
        <f ca="1">CW15*'No Liability_50 years'!$B$2*'No Liability_50 years'!$B$18</f>
        <v>0</v>
      </c>
      <c r="CX18" s="36">
        <f ca="1">CX15*'No Liability_50 years'!$B$2*'No Liability_50 years'!$B$18</f>
        <v>0</v>
      </c>
      <c r="CY18" s="36">
        <f ca="1">CY15*'No Liability_50 years'!$B$2*'No Liability_50 years'!$B$18</f>
        <v>0</v>
      </c>
      <c r="CZ18" s="36">
        <f ca="1">CZ15*'No Liability_50 years'!$B$2*'No Liability_50 years'!$B$18</f>
        <v>0</v>
      </c>
    </row>
    <row r="19" spans="1:104" s="3" customFormat="1">
      <c r="A19" s="33" t="s">
        <v>62</v>
      </c>
      <c r="B19" s="40"/>
      <c r="C19" s="35"/>
      <c r="D19" s="36">
        <f>D17-D18</f>
        <v>1009.76</v>
      </c>
      <c r="E19" s="36">
        <f>IF(D19&lt;0,E17-E18+D19,E17-E18)</f>
        <v>547.67840000000001</v>
      </c>
      <c r="F19" s="36">
        <f>IF(E19&lt;0,F17-F18+E19,F17-F18)</f>
        <v>597.91675199999918</v>
      </c>
      <c r="G19" s="36">
        <f>IF(F19&lt;0,G17-G18+F19,G17-G18)</f>
        <v>650.04625456000076</v>
      </c>
      <c r="H19" s="36">
        <f t="shared" ref="H19:BS19" si="18">IF(G19&lt;0,H17-H18+G19,H17-H18)</f>
        <v>704.12364219679966</v>
      </c>
      <c r="I19" s="36">
        <f t="shared" si="18"/>
        <v>760.20735146270408</v>
      </c>
      <c r="J19" s="36">
        <f t="shared" si="18"/>
        <v>818.35757200658463</v>
      </c>
      <c r="K19" s="36">
        <f t="shared" si="18"/>
        <v>878.63629916678383</v>
      </c>
      <c r="L19" s="36">
        <f t="shared" si="18"/>
        <v>941.10738814178421</v>
      </c>
      <c r="M19" s="36">
        <f t="shared" si="18"/>
        <v>1005.8366097860389</v>
      </c>
      <c r="N19" s="36">
        <f t="shared" si="18"/>
        <v>1072.8917080796236</v>
      </c>
      <c r="O19" s="36">
        <f t="shared" si="18"/>
        <v>1142.3424593220061</v>
      </c>
      <c r="P19" s="36">
        <f t="shared" si="18"/>
        <v>1214.2607331016679</v>
      </c>
      <c r="Q19" s="36">
        <f t="shared" si="18"/>
        <v>1288.7205550947256</v>
      </c>
      <c r="R19" s="36">
        <f t="shared" si="18"/>
        <v>1365.7981717475595</v>
      </c>
      <c r="S19" s="36">
        <f t="shared" si="18"/>
        <v>1445.5721168999862</v>
      </c>
      <c r="T19" s="36">
        <f t="shared" si="18"/>
        <v>1528.1232804069878</v>
      </c>
      <c r="U19" s="36">
        <f t="shared" si="18"/>
        <v>1613.5349788191998</v>
      </c>
      <c r="V19" s="36">
        <f t="shared" si="18"/>
        <v>1701.8930281837711</v>
      </c>
      <c r="W19" s="36">
        <f t="shared" si="18"/>
        <v>1793.2858190292827</v>
      </c>
      <c r="X19" s="36">
        <f t="shared" si="18"/>
        <v>1887.8043936001668</v>
      </c>
      <c r="Y19" s="36">
        <f t="shared" si="18"/>
        <v>1985.5425254081638</v>
      </c>
      <c r="Z19" s="36">
        <f t="shared" si="18"/>
        <v>2086.5968011704244</v>
      </c>
      <c r="AA19" s="36">
        <f t="shared" si="18"/>
        <v>2191.0667052055178</v>
      </c>
      <c r="AB19" s="36">
        <f t="shared" si="18"/>
        <v>2299.0547063616941</v>
      </c>
      <c r="AC19" s="36">
        <f t="shared" si="18"/>
        <v>2410.6663475525456</v>
      </c>
      <c r="AD19" s="36">
        <f t="shared" si="18"/>
        <v>2526.010337979118</v>
      </c>
      <c r="AE19" s="36">
        <f t="shared" si="18"/>
        <v>2645.1986481185013</v>
      </c>
      <c r="AF19" s="36">
        <f t="shared" si="18"/>
        <v>2768.3466075620454</v>
      </c>
      <c r="AG19" s="36">
        <f t="shared" si="18"/>
        <v>2895.5730057889014</v>
      </c>
      <c r="AH19" s="36">
        <f t="shared" si="18"/>
        <v>3027.0001959625733</v>
      </c>
      <c r="AI19" s="36">
        <f t="shared" si="18"/>
        <v>3162.7542018414606</v>
      </c>
      <c r="AJ19" s="36">
        <f t="shared" si="18"/>
        <v>3302.9648278966997</v>
      </c>
      <c r="AK19" s="36">
        <f t="shared" si="18"/>
        <v>3447.7657727336045</v>
      </c>
      <c r="AL19" s="36">
        <f t="shared" si="18"/>
        <v>3597.2947459155985</v>
      </c>
      <c r="AM19" s="36">
        <f t="shared" si="18"/>
        <v>3751.6935882930629</v>
      </c>
      <c r="AN19" s="36">
        <f t="shared" si="18"/>
        <v>3911.1083959418902</v>
      </c>
      <c r="AO19" s="36">
        <f t="shared" si="18"/>
        <v>4075.6896478201234</v>
      </c>
      <c r="AP19" s="36">
        <f t="shared" si="18"/>
        <v>4245.5923372547259</v>
      </c>
      <c r="AQ19" s="36">
        <f t="shared" si="18"/>
        <v>4420.9761073723348</v>
      </c>
      <c r="AR19" s="36">
        <f t="shared" si="18"/>
        <v>4602.0053905935929</v>
      </c>
      <c r="AS19" s="36">
        <f t="shared" si="18"/>
        <v>4788.8495523113234</v>
      </c>
      <c r="AT19" s="36">
        <f t="shared" si="18"/>
        <v>4979.8588313387736</v>
      </c>
      <c r="AU19" s="36">
        <f t="shared" si="18"/>
        <v>5177.0371149632265</v>
      </c>
      <c r="AV19" s="36">
        <f t="shared" si="18"/>
        <v>5380.5694733226701</v>
      </c>
      <c r="AW19" s="36">
        <f t="shared" si="18"/>
        <v>5590.6465286593302</v>
      </c>
      <c r="AX19" s="36">
        <f t="shared" si="18"/>
        <v>5807.4646218821435</v>
      </c>
      <c r="AY19" s="36">
        <f t="shared" si="18"/>
        <v>6031.2259841278719</v>
      </c>
      <c r="AZ19" s="36">
        <f t="shared" si="18"/>
        <v>6262.1389134674537</v>
      </c>
      <c r="BA19" s="36">
        <f t="shared" si="18"/>
        <v>6500.4179569132102</v>
      </c>
      <c r="BB19" s="36">
        <f t="shared" si="18"/>
        <v>6746.284097888798</v>
      </c>
      <c r="BC19" s="36">
        <f t="shared" si="18"/>
        <v>561.78010579762827</v>
      </c>
      <c r="BD19" s="36">
        <f t="shared" si="18"/>
        <v>0</v>
      </c>
      <c r="BE19" s="36">
        <f t="shared" si="18"/>
        <v>0</v>
      </c>
      <c r="BF19" s="36">
        <f t="shared" si="18"/>
        <v>0</v>
      </c>
      <c r="BG19" s="36">
        <f t="shared" si="18"/>
        <v>0</v>
      </c>
      <c r="BH19" s="36">
        <f t="shared" si="18"/>
        <v>0</v>
      </c>
      <c r="BI19" s="36">
        <f t="shared" si="18"/>
        <v>0</v>
      </c>
      <c r="BJ19" s="36">
        <f t="shared" si="18"/>
        <v>0</v>
      </c>
      <c r="BK19" s="36">
        <f t="shared" si="18"/>
        <v>0</v>
      </c>
      <c r="BL19" s="36">
        <f t="shared" si="18"/>
        <v>0</v>
      </c>
      <c r="BM19" s="36">
        <f t="shared" si="18"/>
        <v>0</v>
      </c>
      <c r="BN19" s="36">
        <f t="shared" si="18"/>
        <v>0</v>
      </c>
      <c r="BO19" s="36">
        <f t="shared" si="18"/>
        <v>0</v>
      </c>
      <c r="BP19" s="36">
        <f t="shared" si="18"/>
        <v>0</v>
      </c>
      <c r="BQ19" s="36">
        <f t="shared" si="18"/>
        <v>0</v>
      </c>
      <c r="BR19" s="36">
        <f t="shared" si="18"/>
        <v>0</v>
      </c>
      <c r="BS19" s="36">
        <f t="shared" si="18"/>
        <v>0</v>
      </c>
      <c r="BT19" s="36">
        <f t="shared" ref="BT19:CZ19" si="19">IF(BS19&lt;0,BT17-BT18+BS19,BT17-BT18)</f>
        <v>0</v>
      </c>
      <c r="BU19" s="36">
        <f t="shared" si="19"/>
        <v>0</v>
      </c>
      <c r="BV19" s="36">
        <f t="shared" si="19"/>
        <v>0</v>
      </c>
      <c r="BW19" s="36">
        <f t="shared" si="19"/>
        <v>0</v>
      </c>
      <c r="BX19" s="36">
        <f t="shared" si="19"/>
        <v>0</v>
      </c>
      <c r="BY19" s="36">
        <f t="shared" si="19"/>
        <v>0</v>
      </c>
      <c r="BZ19" s="36">
        <f t="shared" si="19"/>
        <v>0</v>
      </c>
      <c r="CA19" s="36">
        <f t="shared" si="19"/>
        <v>0</v>
      </c>
      <c r="CB19" s="36">
        <f t="shared" si="19"/>
        <v>0</v>
      </c>
      <c r="CC19" s="36">
        <f t="shared" si="19"/>
        <v>0</v>
      </c>
      <c r="CD19" s="36">
        <f t="shared" si="19"/>
        <v>0</v>
      </c>
      <c r="CE19" s="36">
        <f t="shared" si="19"/>
        <v>0</v>
      </c>
      <c r="CF19" s="36">
        <f t="shared" si="19"/>
        <v>0</v>
      </c>
      <c r="CG19" s="36">
        <f t="shared" si="19"/>
        <v>0</v>
      </c>
      <c r="CH19" s="36">
        <f t="shared" si="19"/>
        <v>0</v>
      </c>
      <c r="CI19" s="36">
        <f t="shared" si="19"/>
        <v>0</v>
      </c>
      <c r="CJ19" s="36">
        <f t="shared" si="19"/>
        <v>0</v>
      </c>
      <c r="CK19" s="36">
        <f t="shared" si="19"/>
        <v>0</v>
      </c>
      <c r="CL19" s="36">
        <f t="shared" si="19"/>
        <v>0</v>
      </c>
      <c r="CM19" s="36">
        <f t="shared" si="19"/>
        <v>0</v>
      </c>
      <c r="CN19" s="36">
        <f t="shared" si="19"/>
        <v>0</v>
      </c>
      <c r="CO19" s="36">
        <f t="shared" si="19"/>
        <v>0</v>
      </c>
      <c r="CP19" s="36">
        <f t="shared" si="19"/>
        <v>0</v>
      </c>
      <c r="CQ19" s="36">
        <f t="shared" si="19"/>
        <v>0</v>
      </c>
      <c r="CR19" s="36">
        <f t="shared" si="19"/>
        <v>0</v>
      </c>
      <c r="CS19" s="36">
        <f t="shared" si="19"/>
        <v>0</v>
      </c>
      <c r="CT19" s="36">
        <f t="shared" si="19"/>
        <v>0</v>
      </c>
      <c r="CU19" s="36">
        <f t="shared" si="19"/>
        <v>0</v>
      </c>
      <c r="CV19" s="36">
        <f t="shared" si="19"/>
        <v>0</v>
      </c>
      <c r="CW19" s="36">
        <f t="shared" si="19"/>
        <v>0</v>
      </c>
      <c r="CX19" s="36">
        <f t="shared" si="19"/>
        <v>0</v>
      </c>
      <c r="CY19" s="36">
        <f t="shared" si="19"/>
        <v>0</v>
      </c>
      <c r="CZ19" s="36">
        <f t="shared" si="19"/>
        <v>0</v>
      </c>
    </row>
    <row r="20" spans="1:104" s="3" customFormat="1" ht="23.25">
      <c r="A20" s="33" t="s">
        <v>38</v>
      </c>
      <c r="B20" s="41">
        <v>0</v>
      </c>
      <c r="C20" s="35" t="s">
        <v>11</v>
      </c>
      <c r="D20" s="42">
        <f t="shared" ref="D20:AI20" si="20">$B$20*D14</f>
        <v>0</v>
      </c>
      <c r="E20" s="43">
        <f t="shared" si="20"/>
        <v>0</v>
      </c>
      <c r="F20" s="43">
        <f t="shared" si="20"/>
        <v>0</v>
      </c>
      <c r="G20" s="43">
        <f t="shared" si="20"/>
        <v>0</v>
      </c>
      <c r="H20" s="43">
        <f t="shared" si="20"/>
        <v>0</v>
      </c>
      <c r="I20" s="43">
        <f t="shared" si="20"/>
        <v>0</v>
      </c>
      <c r="J20" s="43">
        <f t="shared" si="20"/>
        <v>0</v>
      </c>
      <c r="K20" s="43">
        <f t="shared" si="20"/>
        <v>0</v>
      </c>
      <c r="L20" s="43">
        <f t="shared" si="20"/>
        <v>0</v>
      </c>
      <c r="M20" s="43">
        <f t="shared" si="20"/>
        <v>0</v>
      </c>
      <c r="N20" s="43">
        <f t="shared" si="20"/>
        <v>0</v>
      </c>
      <c r="O20" s="43">
        <f t="shared" si="20"/>
        <v>0</v>
      </c>
      <c r="P20" s="43">
        <f t="shared" si="20"/>
        <v>0</v>
      </c>
      <c r="Q20" s="43">
        <f t="shared" si="20"/>
        <v>0</v>
      </c>
      <c r="R20" s="43">
        <f t="shared" si="20"/>
        <v>0</v>
      </c>
      <c r="S20" s="43">
        <f t="shared" si="20"/>
        <v>0</v>
      </c>
      <c r="T20" s="43">
        <f t="shared" si="20"/>
        <v>0</v>
      </c>
      <c r="U20" s="43">
        <f t="shared" si="20"/>
        <v>0</v>
      </c>
      <c r="V20" s="43">
        <f t="shared" si="20"/>
        <v>0</v>
      </c>
      <c r="W20" s="43">
        <f t="shared" si="20"/>
        <v>0</v>
      </c>
      <c r="X20" s="43">
        <f t="shared" si="20"/>
        <v>0</v>
      </c>
      <c r="Y20" s="43">
        <f t="shared" si="20"/>
        <v>0</v>
      </c>
      <c r="Z20" s="43">
        <f t="shared" si="20"/>
        <v>0</v>
      </c>
      <c r="AA20" s="43">
        <f t="shared" si="20"/>
        <v>0</v>
      </c>
      <c r="AB20" s="43">
        <f t="shared" si="20"/>
        <v>0</v>
      </c>
      <c r="AC20" s="43">
        <f t="shared" si="20"/>
        <v>0</v>
      </c>
      <c r="AD20" s="43">
        <f t="shared" si="20"/>
        <v>0</v>
      </c>
      <c r="AE20" s="43">
        <f t="shared" si="20"/>
        <v>0</v>
      </c>
      <c r="AF20" s="43">
        <f t="shared" si="20"/>
        <v>0</v>
      </c>
      <c r="AG20" s="43">
        <f t="shared" si="20"/>
        <v>0</v>
      </c>
      <c r="AH20" s="43">
        <f t="shared" si="20"/>
        <v>0</v>
      </c>
      <c r="AI20" s="43">
        <f t="shared" si="20"/>
        <v>0</v>
      </c>
      <c r="AJ20" s="43">
        <f t="shared" ref="AJ20:BO20" si="21">$B$20*AJ14</f>
        <v>0</v>
      </c>
      <c r="AK20" s="43">
        <f t="shared" si="21"/>
        <v>0</v>
      </c>
      <c r="AL20" s="43">
        <f t="shared" si="21"/>
        <v>0</v>
      </c>
      <c r="AM20" s="43">
        <f t="shared" si="21"/>
        <v>0</v>
      </c>
      <c r="AN20" s="43">
        <f t="shared" si="21"/>
        <v>0</v>
      </c>
      <c r="AO20" s="43">
        <f t="shared" si="21"/>
        <v>0</v>
      </c>
      <c r="AP20" s="43">
        <f t="shared" si="21"/>
        <v>0</v>
      </c>
      <c r="AQ20" s="43">
        <f t="shared" si="21"/>
        <v>0</v>
      </c>
      <c r="AR20" s="43">
        <f t="shared" si="21"/>
        <v>0</v>
      </c>
      <c r="AS20" s="43">
        <f t="shared" si="21"/>
        <v>0</v>
      </c>
      <c r="AT20" s="43">
        <f t="shared" si="21"/>
        <v>0</v>
      </c>
      <c r="AU20" s="43">
        <f t="shared" si="21"/>
        <v>0</v>
      </c>
      <c r="AV20" s="43">
        <f t="shared" si="21"/>
        <v>0</v>
      </c>
      <c r="AW20" s="43">
        <f t="shared" si="21"/>
        <v>0</v>
      </c>
      <c r="AX20" s="43">
        <f t="shared" si="21"/>
        <v>0</v>
      </c>
      <c r="AY20" s="43">
        <f t="shared" si="21"/>
        <v>0</v>
      </c>
      <c r="AZ20" s="43">
        <f t="shared" si="21"/>
        <v>0</v>
      </c>
      <c r="BA20" s="43">
        <f t="shared" si="21"/>
        <v>0</v>
      </c>
      <c r="BB20" s="43">
        <f t="shared" si="21"/>
        <v>0</v>
      </c>
      <c r="BC20" s="43">
        <f t="shared" si="21"/>
        <v>0</v>
      </c>
      <c r="BD20" s="43">
        <f t="shared" si="21"/>
        <v>0</v>
      </c>
      <c r="BE20" s="43">
        <f t="shared" si="21"/>
        <v>0</v>
      </c>
      <c r="BF20" s="43">
        <f t="shared" si="21"/>
        <v>0</v>
      </c>
      <c r="BG20" s="43">
        <f t="shared" si="21"/>
        <v>0</v>
      </c>
      <c r="BH20" s="43">
        <f t="shared" si="21"/>
        <v>0</v>
      </c>
      <c r="BI20" s="43">
        <f t="shared" si="21"/>
        <v>0</v>
      </c>
      <c r="BJ20" s="43">
        <f t="shared" si="21"/>
        <v>0</v>
      </c>
      <c r="BK20" s="43">
        <f t="shared" si="21"/>
        <v>0</v>
      </c>
      <c r="BL20" s="43">
        <f t="shared" si="21"/>
        <v>0</v>
      </c>
      <c r="BM20" s="43">
        <f t="shared" si="21"/>
        <v>0</v>
      </c>
      <c r="BN20" s="43">
        <f t="shared" si="21"/>
        <v>0</v>
      </c>
      <c r="BO20" s="43">
        <f t="shared" si="21"/>
        <v>0</v>
      </c>
      <c r="BP20" s="43">
        <f t="shared" ref="BP20:CZ20" si="22">$B$20*BP14</f>
        <v>0</v>
      </c>
      <c r="BQ20" s="43">
        <f t="shared" si="22"/>
        <v>0</v>
      </c>
      <c r="BR20" s="43">
        <f t="shared" si="22"/>
        <v>0</v>
      </c>
      <c r="BS20" s="43">
        <f t="shared" si="22"/>
        <v>0</v>
      </c>
      <c r="BT20" s="43">
        <f t="shared" si="22"/>
        <v>0</v>
      </c>
      <c r="BU20" s="43">
        <f t="shared" si="22"/>
        <v>0</v>
      </c>
      <c r="BV20" s="43">
        <f t="shared" si="22"/>
        <v>0</v>
      </c>
      <c r="BW20" s="43">
        <f t="shared" si="22"/>
        <v>0</v>
      </c>
      <c r="BX20" s="43">
        <f t="shared" si="22"/>
        <v>0</v>
      </c>
      <c r="BY20" s="43">
        <f t="shared" si="22"/>
        <v>0</v>
      </c>
      <c r="BZ20" s="43">
        <f t="shared" si="22"/>
        <v>0</v>
      </c>
      <c r="CA20" s="43">
        <f t="shared" si="22"/>
        <v>0</v>
      </c>
      <c r="CB20" s="43">
        <f t="shared" si="22"/>
        <v>0</v>
      </c>
      <c r="CC20" s="43">
        <f t="shared" si="22"/>
        <v>0</v>
      </c>
      <c r="CD20" s="43">
        <f t="shared" si="22"/>
        <v>0</v>
      </c>
      <c r="CE20" s="43">
        <f t="shared" si="22"/>
        <v>0</v>
      </c>
      <c r="CF20" s="43">
        <f t="shared" si="22"/>
        <v>0</v>
      </c>
      <c r="CG20" s="43">
        <f t="shared" si="22"/>
        <v>0</v>
      </c>
      <c r="CH20" s="43">
        <f t="shared" si="22"/>
        <v>0</v>
      </c>
      <c r="CI20" s="43">
        <f t="shared" si="22"/>
        <v>0</v>
      </c>
      <c r="CJ20" s="43">
        <f t="shared" si="22"/>
        <v>0</v>
      </c>
      <c r="CK20" s="43">
        <f t="shared" si="22"/>
        <v>0</v>
      </c>
      <c r="CL20" s="43">
        <f t="shared" si="22"/>
        <v>0</v>
      </c>
      <c r="CM20" s="43">
        <f t="shared" si="22"/>
        <v>0</v>
      </c>
      <c r="CN20" s="43">
        <f t="shared" si="22"/>
        <v>0</v>
      </c>
      <c r="CO20" s="43">
        <f t="shared" si="22"/>
        <v>0</v>
      </c>
      <c r="CP20" s="43">
        <f t="shared" si="22"/>
        <v>0</v>
      </c>
      <c r="CQ20" s="43">
        <f t="shared" si="22"/>
        <v>0</v>
      </c>
      <c r="CR20" s="43">
        <f t="shared" si="22"/>
        <v>0</v>
      </c>
      <c r="CS20" s="43">
        <f t="shared" si="22"/>
        <v>0</v>
      </c>
      <c r="CT20" s="43">
        <f t="shared" si="22"/>
        <v>0</v>
      </c>
      <c r="CU20" s="43">
        <f t="shared" si="22"/>
        <v>0</v>
      </c>
      <c r="CV20" s="43">
        <f t="shared" si="22"/>
        <v>0</v>
      </c>
      <c r="CW20" s="43">
        <f t="shared" si="22"/>
        <v>0</v>
      </c>
      <c r="CX20" s="43">
        <f t="shared" si="22"/>
        <v>0</v>
      </c>
      <c r="CY20" s="43">
        <f t="shared" si="22"/>
        <v>0</v>
      </c>
      <c r="CZ20" s="43">
        <f t="shared" si="22"/>
        <v>0</v>
      </c>
    </row>
    <row r="21" spans="1:104" s="3" customFormat="1">
      <c r="A21" s="33" t="s">
        <v>32</v>
      </c>
      <c r="B21" s="41">
        <v>10</v>
      </c>
      <c r="C21" s="35" t="s">
        <v>11</v>
      </c>
      <c r="D21" s="43">
        <f>D19*$B21</f>
        <v>10097.6</v>
      </c>
      <c r="E21" s="43">
        <f t="shared" ref="E21:BP21" si="23">E19*$B21</f>
        <v>5476.7839999999997</v>
      </c>
      <c r="F21" s="43">
        <f t="shared" si="23"/>
        <v>5979.1675199999918</v>
      </c>
      <c r="G21" s="43">
        <f t="shared" si="23"/>
        <v>6500.4625456000076</v>
      </c>
      <c r="H21" s="43">
        <f t="shared" si="23"/>
        <v>7041.2364219679966</v>
      </c>
      <c r="I21" s="43">
        <f t="shared" si="23"/>
        <v>7602.0735146270408</v>
      </c>
      <c r="J21" s="43">
        <f t="shared" si="23"/>
        <v>8183.5757200658463</v>
      </c>
      <c r="K21" s="43">
        <f t="shared" si="23"/>
        <v>8786.3629916678383</v>
      </c>
      <c r="L21" s="43">
        <f t="shared" si="23"/>
        <v>9411.0738814178421</v>
      </c>
      <c r="M21" s="43">
        <f t="shared" si="23"/>
        <v>10058.366097860389</v>
      </c>
      <c r="N21" s="43">
        <f t="shared" si="23"/>
        <v>10728.917080796236</v>
      </c>
      <c r="O21" s="43">
        <f t="shared" si="23"/>
        <v>11423.424593220061</v>
      </c>
      <c r="P21" s="43">
        <f t="shared" si="23"/>
        <v>12142.607331016679</v>
      </c>
      <c r="Q21" s="43">
        <f t="shared" si="23"/>
        <v>12887.205550947256</v>
      </c>
      <c r="R21" s="43">
        <f t="shared" si="23"/>
        <v>13657.981717475595</v>
      </c>
      <c r="S21" s="43">
        <f t="shared" si="23"/>
        <v>14455.721168999862</v>
      </c>
      <c r="T21" s="43">
        <f t="shared" si="23"/>
        <v>15281.232804069878</v>
      </c>
      <c r="U21" s="43">
        <f t="shared" si="23"/>
        <v>16135.349788191998</v>
      </c>
      <c r="V21" s="43">
        <f t="shared" si="23"/>
        <v>17018.930281837711</v>
      </c>
      <c r="W21" s="43">
        <f t="shared" si="23"/>
        <v>17932.858190292827</v>
      </c>
      <c r="X21" s="43">
        <f t="shared" si="23"/>
        <v>18878.043936001668</v>
      </c>
      <c r="Y21" s="43">
        <f t="shared" si="23"/>
        <v>19855.425254081638</v>
      </c>
      <c r="Z21" s="43">
        <f t="shared" si="23"/>
        <v>20865.968011704244</v>
      </c>
      <c r="AA21" s="43">
        <f t="shared" si="23"/>
        <v>21910.667052055178</v>
      </c>
      <c r="AB21" s="43">
        <f t="shared" si="23"/>
        <v>22990.547063616941</v>
      </c>
      <c r="AC21" s="43">
        <f t="shared" si="23"/>
        <v>24106.663475525456</v>
      </c>
      <c r="AD21" s="43">
        <f t="shared" si="23"/>
        <v>25260.10337979118</v>
      </c>
      <c r="AE21" s="43">
        <f t="shared" si="23"/>
        <v>26451.986481185013</v>
      </c>
      <c r="AF21" s="43">
        <f t="shared" si="23"/>
        <v>27683.466075620454</v>
      </c>
      <c r="AG21" s="43">
        <f t="shared" si="23"/>
        <v>28955.730057889014</v>
      </c>
      <c r="AH21" s="43">
        <f t="shared" si="23"/>
        <v>30270.001959625733</v>
      </c>
      <c r="AI21" s="43">
        <f t="shared" si="23"/>
        <v>31627.542018414606</v>
      </c>
      <c r="AJ21" s="43">
        <f t="shared" si="23"/>
        <v>33029.648278966997</v>
      </c>
      <c r="AK21" s="43">
        <f t="shared" si="23"/>
        <v>34477.657727336045</v>
      </c>
      <c r="AL21" s="43">
        <f t="shared" si="23"/>
        <v>35972.947459155985</v>
      </c>
      <c r="AM21" s="43">
        <f t="shared" si="23"/>
        <v>37516.935882930629</v>
      </c>
      <c r="AN21" s="43">
        <f t="shared" si="23"/>
        <v>39111.083959418902</v>
      </c>
      <c r="AO21" s="43">
        <f t="shared" si="23"/>
        <v>40756.896478201234</v>
      </c>
      <c r="AP21" s="43">
        <f t="shared" si="23"/>
        <v>42455.923372547259</v>
      </c>
      <c r="AQ21" s="43">
        <f t="shared" si="23"/>
        <v>44209.761073723348</v>
      </c>
      <c r="AR21" s="43">
        <f t="shared" si="23"/>
        <v>46020.053905935929</v>
      </c>
      <c r="AS21" s="43">
        <f t="shared" si="23"/>
        <v>47888.495523113234</v>
      </c>
      <c r="AT21" s="43">
        <f t="shared" si="23"/>
        <v>49798.588313387736</v>
      </c>
      <c r="AU21" s="43">
        <f t="shared" si="23"/>
        <v>51770.371149632265</v>
      </c>
      <c r="AV21" s="43">
        <f t="shared" si="23"/>
        <v>53805.694733226701</v>
      </c>
      <c r="AW21" s="43">
        <f t="shared" si="23"/>
        <v>55906.465286593302</v>
      </c>
      <c r="AX21" s="43">
        <f t="shared" si="23"/>
        <v>58074.646218821435</v>
      </c>
      <c r="AY21" s="43">
        <f t="shared" si="23"/>
        <v>60312.259841278719</v>
      </c>
      <c r="AZ21" s="43">
        <f t="shared" si="23"/>
        <v>62621.389134674537</v>
      </c>
      <c r="BA21" s="43">
        <f t="shared" si="23"/>
        <v>65004.179569132102</v>
      </c>
      <c r="BB21" s="43">
        <f t="shared" si="23"/>
        <v>67462.84097888798</v>
      </c>
      <c r="BC21" s="43">
        <f t="shared" si="23"/>
        <v>5617.8010579762831</v>
      </c>
      <c r="BD21" s="43">
        <f t="shared" si="23"/>
        <v>0</v>
      </c>
      <c r="BE21" s="43">
        <f t="shared" si="23"/>
        <v>0</v>
      </c>
      <c r="BF21" s="43">
        <f t="shared" si="23"/>
        <v>0</v>
      </c>
      <c r="BG21" s="43">
        <f t="shared" si="23"/>
        <v>0</v>
      </c>
      <c r="BH21" s="43">
        <f t="shared" si="23"/>
        <v>0</v>
      </c>
      <c r="BI21" s="43">
        <f t="shared" si="23"/>
        <v>0</v>
      </c>
      <c r="BJ21" s="43">
        <f t="shared" si="23"/>
        <v>0</v>
      </c>
      <c r="BK21" s="43">
        <f t="shared" si="23"/>
        <v>0</v>
      </c>
      <c r="BL21" s="43">
        <f t="shared" si="23"/>
        <v>0</v>
      </c>
      <c r="BM21" s="43">
        <f t="shared" si="23"/>
        <v>0</v>
      </c>
      <c r="BN21" s="43">
        <f t="shared" si="23"/>
        <v>0</v>
      </c>
      <c r="BO21" s="43">
        <f t="shared" si="23"/>
        <v>0</v>
      </c>
      <c r="BP21" s="43">
        <f t="shared" si="23"/>
        <v>0</v>
      </c>
      <c r="BQ21" s="43">
        <f t="shared" ref="BQ21:CZ21" si="24">BQ19*$B21</f>
        <v>0</v>
      </c>
      <c r="BR21" s="43">
        <f t="shared" si="24"/>
        <v>0</v>
      </c>
      <c r="BS21" s="43">
        <f t="shared" si="24"/>
        <v>0</v>
      </c>
      <c r="BT21" s="43">
        <f t="shared" si="24"/>
        <v>0</v>
      </c>
      <c r="BU21" s="43">
        <f t="shared" si="24"/>
        <v>0</v>
      </c>
      <c r="BV21" s="43">
        <f t="shared" si="24"/>
        <v>0</v>
      </c>
      <c r="BW21" s="43">
        <f t="shared" si="24"/>
        <v>0</v>
      </c>
      <c r="BX21" s="43">
        <f t="shared" si="24"/>
        <v>0</v>
      </c>
      <c r="BY21" s="43">
        <f t="shared" si="24"/>
        <v>0</v>
      </c>
      <c r="BZ21" s="43">
        <f t="shared" si="24"/>
        <v>0</v>
      </c>
      <c r="CA21" s="43">
        <f t="shared" si="24"/>
        <v>0</v>
      </c>
      <c r="CB21" s="43">
        <f t="shared" si="24"/>
        <v>0</v>
      </c>
      <c r="CC21" s="43">
        <f t="shared" si="24"/>
        <v>0</v>
      </c>
      <c r="CD21" s="43">
        <f t="shared" si="24"/>
        <v>0</v>
      </c>
      <c r="CE21" s="43">
        <f t="shared" si="24"/>
        <v>0</v>
      </c>
      <c r="CF21" s="43">
        <f t="shared" si="24"/>
        <v>0</v>
      </c>
      <c r="CG21" s="43">
        <f t="shared" si="24"/>
        <v>0</v>
      </c>
      <c r="CH21" s="43">
        <f t="shared" si="24"/>
        <v>0</v>
      </c>
      <c r="CI21" s="43">
        <f t="shared" si="24"/>
        <v>0</v>
      </c>
      <c r="CJ21" s="43">
        <f t="shared" si="24"/>
        <v>0</v>
      </c>
      <c r="CK21" s="43">
        <f t="shared" si="24"/>
        <v>0</v>
      </c>
      <c r="CL21" s="43">
        <f t="shared" si="24"/>
        <v>0</v>
      </c>
      <c r="CM21" s="43">
        <f t="shared" si="24"/>
        <v>0</v>
      </c>
      <c r="CN21" s="43">
        <f t="shared" si="24"/>
        <v>0</v>
      </c>
      <c r="CO21" s="43">
        <f t="shared" si="24"/>
        <v>0</v>
      </c>
      <c r="CP21" s="43">
        <f t="shared" si="24"/>
        <v>0</v>
      </c>
      <c r="CQ21" s="43">
        <f t="shared" si="24"/>
        <v>0</v>
      </c>
      <c r="CR21" s="43">
        <f t="shared" si="24"/>
        <v>0</v>
      </c>
      <c r="CS21" s="43">
        <f t="shared" si="24"/>
        <v>0</v>
      </c>
      <c r="CT21" s="43">
        <f t="shared" si="24"/>
        <v>0</v>
      </c>
      <c r="CU21" s="43">
        <f t="shared" si="24"/>
        <v>0</v>
      </c>
      <c r="CV21" s="43">
        <f t="shared" si="24"/>
        <v>0</v>
      </c>
      <c r="CW21" s="43">
        <f t="shared" si="24"/>
        <v>0</v>
      </c>
      <c r="CX21" s="43">
        <f t="shared" si="24"/>
        <v>0</v>
      </c>
      <c r="CY21" s="43">
        <f t="shared" si="24"/>
        <v>0</v>
      </c>
      <c r="CZ21" s="43">
        <f t="shared" si="24"/>
        <v>0</v>
      </c>
    </row>
    <row r="22" spans="1:104" s="1" customFormat="1">
      <c r="A22" s="97" t="s">
        <v>37</v>
      </c>
      <c r="B22" s="98"/>
      <c r="C22" s="99"/>
      <c r="D22" s="20">
        <f t="shared" ref="D22:AI22" si="25">D21+D20</f>
        <v>10097.6</v>
      </c>
      <c r="E22" s="20">
        <f t="shared" si="25"/>
        <v>5476.7839999999997</v>
      </c>
      <c r="F22" s="20">
        <f t="shared" si="25"/>
        <v>5979.1675199999918</v>
      </c>
      <c r="G22" s="20">
        <f t="shared" si="25"/>
        <v>6500.4625456000076</v>
      </c>
      <c r="H22" s="20">
        <f t="shared" si="25"/>
        <v>7041.2364219679966</v>
      </c>
      <c r="I22" s="20">
        <f t="shared" si="25"/>
        <v>7602.0735146270408</v>
      </c>
      <c r="J22" s="20">
        <f t="shared" si="25"/>
        <v>8183.5757200658463</v>
      </c>
      <c r="K22" s="20">
        <f t="shared" si="25"/>
        <v>8786.3629916678383</v>
      </c>
      <c r="L22" s="20">
        <f t="shared" si="25"/>
        <v>9411.0738814178421</v>
      </c>
      <c r="M22" s="20">
        <f t="shared" si="25"/>
        <v>10058.366097860389</v>
      </c>
      <c r="N22" s="20">
        <f t="shared" si="25"/>
        <v>10728.917080796236</v>
      </c>
      <c r="O22" s="20">
        <f t="shared" si="25"/>
        <v>11423.424593220061</v>
      </c>
      <c r="P22" s="20">
        <f t="shared" si="25"/>
        <v>12142.607331016679</v>
      </c>
      <c r="Q22" s="20">
        <f t="shared" si="25"/>
        <v>12887.205550947256</v>
      </c>
      <c r="R22" s="20">
        <f t="shared" si="25"/>
        <v>13657.981717475595</v>
      </c>
      <c r="S22" s="20">
        <f t="shared" si="25"/>
        <v>14455.721168999862</v>
      </c>
      <c r="T22" s="20">
        <f t="shared" si="25"/>
        <v>15281.232804069878</v>
      </c>
      <c r="U22" s="20">
        <f t="shared" si="25"/>
        <v>16135.349788191998</v>
      </c>
      <c r="V22" s="20">
        <f t="shared" si="25"/>
        <v>17018.930281837711</v>
      </c>
      <c r="W22" s="20">
        <f t="shared" si="25"/>
        <v>17932.858190292827</v>
      </c>
      <c r="X22" s="20">
        <f t="shared" si="25"/>
        <v>18878.043936001668</v>
      </c>
      <c r="Y22" s="20">
        <f t="shared" si="25"/>
        <v>19855.425254081638</v>
      </c>
      <c r="Z22" s="20">
        <f t="shared" si="25"/>
        <v>20865.968011704244</v>
      </c>
      <c r="AA22" s="20">
        <f t="shared" si="25"/>
        <v>21910.667052055178</v>
      </c>
      <c r="AB22" s="20">
        <f t="shared" si="25"/>
        <v>22990.547063616941</v>
      </c>
      <c r="AC22" s="20">
        <f t="shared" si="25"/>
        <v>24106.663475525456</v>
      </c>
      <c r="AD22" s="20">
        <f t="shared" si="25"/>
        <v>25260.10337979118</v>
      </c>
      <c r="AE22" s="20">
        <f t="shared" si="25"/>
        <v>26451.986481185013</v>
      </c>
      <c r="AF22" s="20">
        <f t="shared" si="25"/>
        <v>27683.466075620454</v>
      </c>
      <c r="AG22" s="20">
        <f t="shared" si="25"/>
        <v>28955.730057889014</v>
      </c>
      <c r="AH22" s="20">
        <f t="shared" si="25"/>
        <v>30270.001959625733</v>
      </c>
      <c r="AI22" s="20">
        <f t="shared" si="25"/>
        <v>31627.542018414606</v>
      </c>
      <c r="AJ22" s="20">
        <f t="shared" ref="AJ22:BO22" si="26">AJ21+AJ20</f>
        <v>33029.648278966997</v>
      </c>
      <c r="AK22" s="20">
        <f t="shared" si="26"/>
        <v>34477.657727336045</v>
      </c>
      <c r="AL22" s="20">
        <f t="shared" si="26"/>
        <v>35972.947459155985</v>
      </c>
      <c r="AM22" s="20">
        <f t="shared" si="26"/>
        <v>37516.935882930629</v>
      </c>
      <c r="AN22" s="20">
        <f t="shared" si="26"/>
        <v>39111.083959418902</v>
      </c>
      <c r="AO22" s="20">
        <f t="shared" si="26"/>
        <v>40756.896478201234</v>
      </c>
      <c r="AP22" s="20">
        <f t="shared" si="26"/>
        <v>42455.923372547259</v>
      </c>
      <c r="AQ22" s="20">
        <f t="shared" si="26"/>
        <v>44209.761073723348</v>
      </c>
      <c r="AR22" s="20">
        <f t="shared" si="26"/>
        <v>46020.053905935929</v>
      </c>
      <c r="AS22" s="20">
        <f t="shared" si="26"/>
        <v>47888.495523113234</v>
      </c>
      <c r="AT22" s="20">
        <f t="shared" si="26"/>
        <v>49798.588313387736</v>
      </c>
      <c r="AU22" s="20">
        <f t="shared" si="26"/>
        <v>51770.371149632265</v>
      </c>
      <c r="AV22" s="20">
        <f t="shared" si="26"/>
        <v>53805.694733226701</v>
      </c>
      <c r="AW22" s="20">
        <f t="shared" si="26"/>
        <v>55906.465286593302</v>
      </c>
      <c r="AX22" s="20">
        <f t="shared" si="26"/>
        <v>58074.646218821435</v>
      </c>
      <c r="AY22" s="20">
        <f t="shared" si="26"/>
        <v>60312.259841278719</v>
      </c>
      <c r="AZ22" s="20">
        <f t="shared" si="26"/>
        <v>62621.389134674537</v>
      </c>
      <c r="BA22" s="20">
        <f t="shared" si="26"/>
        <v>65004.179569132102</v>
      </c>
      <c r="BB22" s="20">
        <f t="shared" si="26"/>
        <v>67462.84097888798</v>
      </c>
      <c r="BC22" s="20">
        <f t="shared" si="26"/>
        <v>5617.8010579762831</v>
      </c>
      <c r="BD22" s="20">
        <f t="shared" si="26"/>
        <v>0</v>
      </c>
      <c r="BE22" s="20">
        <f t="shared" si="26"/>
        <v>0</v>
      </c>
      <c r="BF22" s="20">
        <f t="shared" si="26"/>
        <v>0</v>
      </c>
      <c r="BG22" s="20">
        <f t="shared" si="26"/>
        <v>0</v>
      </c>
      <c r="BH22" s="20">
        <f t="shared" si="26"/>
        <v>0</v>
      </c>
      <c r="BI22" s="20">
        <f t="shared" si="26"/>
        <v>0</v>
      </c>
      <c r="BJ22" s="20">
        <f t="shared" si="26"/>
        <v>0</v>
      </c>
      <c r="BK22" s="20">
        <f t="shared" si="26"/>
        <v>0</v>
      </c>
      <c r="BL22" s="20">
        <f t="shared" si="26"/>
        <v>0</v>
      </c>
      <c r="BM22" s="20">
        <f t="shared" si="26"/>
        <v>0</v>
      </c>
      <c r="BN22" s="20">
        <f t="shared" si="26"/>
        <v>0</v>
      </c>
      <c r="BO22" s="20">
        <f t="shared" si="26"/>
        <v>0</v>
      </c>
      <c r="BP22" s="20">
        <f t="shared" ref="BP22:CU22" si="27">BP21+BP20</f>
        <v>0</v>
      </c>
      <c r="BQ22" s="20">
        <f t="shared" si="27"/>
        <v>0</v>
      </c>
      <c r="BR22" s="20">
        <f t="shared" si="27"/>
        <v>0</v>
      </c>
      <c r="BS22" s="20">
        <f t="shared" si="27"/>
        <v>0</v>
      </c>
      <c r="BT22" s="20">
        <f t="shared" si="27"/>
        <v>0</v>
      </c>
      <c r="BU22" s="20">
        <f t="shared" si="27"/>
        <v>0</v>
      </c>
      <c r="BV22" s="20">
        <f t="shared" si="27"/>
        <v>0</v>
      </c>
      <c r="BW22" s="20">
        <f t="shared" si="27"/>
        <v>0</v>
      </c>
      <c r="BX22" s="20">
        <f t="shared" si="27"/>
        <v>0</v>
      </c>
      <c r="BY22" s="20">
        <f t="shared" si="27"/>
        <v>0</v>
      </c>
      <c r="BZ22" s="20">
        <f t="shared" si="27"/>
        <v>0</v>
      </c>
      <c r="CA22" s="20">
        <f t="shared" si="27"/>
        <v>0</v>
      </c>
      <c r="CB22" s="20">
        <f t="shared" si="27"/>
        <v>0</v>
      </c>
      <c r="CC22" s="20">
        <f t="shared" si="27"/>
        <v>0</v>
      </c>
      <c r="CD22" s="20">
        <f t="shared" si="27"/>
        <v>0</v>
      </c>
      <c r="CE22" s="20">
        <f t="shared" si="27"/>
        <v>0</v>
      </c>
      <c r="CF22" s="20">
        <f t="shared" si="27"/>
        <v>0</v>
      </c>
      <c r="CG22" s="20">
        <f t="shared" si="27"/>
        <v>0</v>
      </c>
      <c r="CH22" s="20">
        <f t="shared" si="27"/>
        <v>0</v>
      </c>
      <c r="CI22" s="20">
        <f t="shared" si="27"/>
        <v>0</v>
      </c>
      <c r="CJ22" s="20">
        <f t="shared" si="27"/>
        <v>0</v>
      </c>
      <c r="CK22" s="20">
        <f t="shared" si="27"/>
        <v>0</v>
      </c>
      <c r="CL22" s="20">
        <f t="shared" si="27"/>
        <v>0</v>
      </c>
      <c r="CM22" s="20">
        <f t="shared" si="27"/>
        <v>0</v>
      </c>
      <c r="CN22" s="20">
        <f t="shared" si="27"/>
        <v>0</v>
      </c>
      <c r="CO22" s="20">
        <f t="shared" si="27"/>
        <v>0</v>
      </c>
      <c r="CP22" s="20">
        <f t="shared" si="27"/>
        <v>0</v>
      </c>
      <c r="CQ22" s="20">
        <f t="shared" si="27"/>
        <v>0</v>
      </c>
      <c r="CR22" s="20">
        <f t="shared" si="27"/>
        <v>0</v>
      </c>
      <c r="CS22" s="20">
        <f t="shared" si="27"/>
        <v>0</v>
      </c>
      <c r="CT22" s="20">
        <f t="shared" si="27"/>
        <v>0</v>
      </c>
      <c r="CU22" s="20">
        <f t="shared" si="27"/>
        <v>0</v>
      </c>
      <c r="CV22" s="20">
        <f>CV21+CV20</f>
        <v>0</v>
      </c>
      <c r="CW22" s="20">
        <f>CW21+CW20</f>
        <v>0</v>
      </c>
      <c r="CX22" s="20">
        <f>CX21+CX20</f>
        <v>0</v>
      </c>
      <c r="CY22" s="20">
        <f>CY21+CY20</f>
        <v>0</v>
      </c>
      <c r="CZ22" s="20">
        <f>CZ21+CZ20</f>
        <v>0</v>
      </c>
    </row>
    <row r="23" spans="1:104" s="1" customFormat="1" ht="7.5" customHeight="1" thickBot="1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5"/>
    </row>
    <row r="24" spans="1:104" s="15" customFormat="1" ht="10.5" customHeight="1">
      <c r="A24" s="95" t="s">
        <v>47</v>
      </c>
      <c r="B24" s="95"/>
      <c r="C24" s="96"/>
      <c r="D24" s="30" t="s">
        <v>27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</row>
    <row r="25" spans="1:104" s="14" customFormat="1" ht="9.75" customHeight="1" thickBot="1">
      <c r="A25" s="116"/>
      <c r="B25" s="116"/>
      <c r="C25" s="117"/>
      <c r="D25" s="31">
        <v>0</v>
      </c>
      <c r="E25" s="31">
        <f t="shared" ref="E25:AJ25" si="28">D25+1</f>
        <v>1</v>
      </c>
      <c r="F25" s="31">
        <f t="shared" si="28"/>
        <v>2</v>
      </c>
      <c r="G25" s="31">
        <f t="shared" si="28"/>
        <v>3</v>
      </c>
      <c r="H25" s="31">
        <f t="shared" si="28"/>
        <v>4</v>
      </c>
      <c r="I25" s="31">
        <f t="shared" si="28"/>
        <v>5</v>
      </c>
      <c r="J25" s="31">
        <f t="shared" si="28"/>
        <v>6</v>
      </c>
      <c r="K25" s="31">
        <f t="shared" si="28"/>
        <v>7</v>
      </c>
      <c r="L25" s="31">
        <f t="shared" si="28"/>
        <v>8</v>
      </c>
      <c r="M25" s="31">
        <f t="shared" si="28"/>
        <v>9</v>
      </c>
      <c r="N25" s="31">
        <f t="shared" si="28"/>
        <v>10</v>
      </c>
      <c r="O25" s="31">
        <f t="shared" si="28"/>
        <v>11</v>
      </c>
      <c r="P25" s="31">
        <f t="shared" si="28"/>
        <v>12</v>
      </c>
      <c r="Q25" s="31">
        <f t="shared" si="28"/>
        <v>13</v>
      </c>
      <c r="R25" s="31">
        <f t="shared" si="28"/>
        <v>14</v>
      </c>
      <c r="S25" s="31">
        <f t="shared" si="28"/>
        <v>15</v>
      </c>
      <c r="T25" s="31">
        <f t="shared" si="28"/>
        <v>16</v>
      </c>
      <c r="U25" s="31">
        <f t="shared" si="28"/>
        <v>17</v>
      </c>
      <c r="V25" s="31">
        <f t="shared" si="28"/>
        <v>18</v>
      </c>
      <c r="W25" s="31">
        <f t="shared" si="28"/>
        <v>19</v>
      </c>
      <c r="X25" s="31">
        <f t="shared" si="28"/>
        <v>20</v>
      </c>
      <c r="Y25" s="31">
        <f t="shared" si="28"/>
        <v>21</v>
      </c>
      <c r="Z25" s="31">
        <f t="shared" si="28"/>
        <v>22</v>
      </c>
      <c r="AA25" s="31">
        <f t="shared" si="28"/>
        <v>23</v>
      </c>
      <c r="AB25" s="31">
        <f t="shared" si="28"/>
        <v>24</v>
      </c>
      <c r="AC25" s="31">
        <f t="shared" si="28"/>
        <v>25</v>
      </c>
      <c r="AD25" s="31">
        <f t="shared" si="28"/>
        <v>26</v>
      </c>
      <c r="AE25" s="31">
        <f t="shared" si="28"/>
        <v>27</v>
      </c>
      <c r="AF25" s="31">
        <f t="shared" si="28"/>
        <v>28</v>
      </c>
      <c r="AG25" s="31">
        <f t="shared" si="28"/>
        <v>29</v>
      </c>
      <c r="AH25" s="31">
        <f t="shared" si="28"/>
        <v>30</v>
      </c>
      <c r="AI25" s="31">
        <f t="shared" si="28"/>
        <v>31</v>
      </c>
      <c r="AJ25" s="31">
        <f t="shared" si="28"/>
        <v>32</v>
      </c>
      <c r="AK25" s="31">
        <f t="shared" ref="AK25:BP25" si="29">AJ25+1</f>
        <v>33</v>
      </c>
      <c r="AL25" s="31">
        <f t="shared" si="29"/>
        <v>34</v>
      </c>
      <c r="AM25" s="31">
        <f t="shared" si="29"/>
        <v>35</v>
      </c>
      <c r="AN25" s="31">
        <f t="shared" si="29"/>
        <v>36</v>
      </c>
      <c r="AO25" s="31">
        <f t="shared" si="29"/>
        <v>37</v>
      </c>
      <c r="AP25" s="31">
        <f t="shared" si="29"/>
        <v>38</v>
      </c>
      <c r="AQ25" s="31">
        <f t="shared" si="29"/>
        <v>39</v>
      </c>
      <c r="AR25" s="31">
        <f t="shared" si="29"/>
        <v>40</v>
      </c>
      <c r="AS25" s="31">
        <f t="shared" si="29"/>
        <v>41</v>
      </c>
      <c r="AT25" s="31">
        <f t="shared" si="29"/>
        <v>42</v>
      </c>
      <c r="AU25" s="31">
        <f t="shared" si="29"/>
        <v>43</v>
      </c>
      <c r="AV25" s="31">
        <f t="shared" si="29"/>
        <v>44</v>
      </c>
      <c r="AW25" s="31">
        <f t="shared" si="29"/>
        <v>45</v>
      </c>
      <c r="AX25" s="31">
        <f t="shared" si="29"/>
        <v>46</v>
      </c>
      <c r="AY25" s="31">
        <f t="shared" si="29"/>
        <v>47</v>
      </c>
      <c r="AZ25" s="31">
        <f t="shared" si="29"/>
        <v>48</v>
      </c>
      <c r="BA25" s="31">
        <f t="shared" si="29"/>
        <v>49</v>
      </c>
      <c r="BB25" s="31">
        <f t="shared" si="29"/>
        <v>50</v>
      </c>
      <c r="BC25" s="31">
        <f t="shared" si="29"/>
        <v>51</v>
      </c>
      <c r="BD25" s="31">
        <f t="shared" si="29"/>
        <v>52</v>
      </c>
      <c r="BE25" s="31">
        <f t="shared" si="29"/>
        <v>53</v>
      </c>
      <c r="BF25" s="31">
        <f t="shared" si="29"/>
        <v>54</v>
      </c>
      <c r="BG25" s="31">
        <f t="shared" si="29"/>
        <v>55</v>
      </c>
      <c r="BH25" s="31">
        <f t="shared" si="29"/>
        <v>56</v>
      </c>
      <c r="BI25" s="31">
        <f t="shared" si="29"/>
        <v>57</v>
      </c>
      <c r="BJ25" s="31">
        <f t="shared" si="29"/>
        <v>58</v>
      </c>
      <c r="BK25" s="31">
        <f t="shared" si="29"/>
        <v>59</v>
      </c>
      <c r="BL25" s="31">
        <f t="shared" si="29"/>
        <v>60</v>
      </c>
      <c r="BM25" s="31">
        <f t="shared" si="29"/>
        <v>61</v>
      </c>
      <c r="BN25" s="31">
        <f t="shared" si="29"/>
        <v>62</v>
      </c>
      <c r="BO25" s="31">
        <f t="shared" si="29"/>
        <v>63</v>
      </c>
      <c r="BP25" s="31">
        <f t="shared" si="29"/>
        <v>64</v>
      </c>
      <c r="BQ25" s="31">
        <f t="shared" ref="BQ25:CZ25" si="30">BP25+1</f>
        <v>65</v>
      </c>
      <c r="BR25" s="31">
        <f t="shared" si="30"/>
        <v>66</v>
      </c>
      <c r="BS25" s="31">
        <f t="shared" si="30"/>
        <v>67</v>
      </c>
      <c r="BT25" s="31">
        <f t="shared" si="30"/>
        <v>68</v>
      </c>
      <c r="BU25" s="31">
        <f t="shared" si="30"/>
        <v>69</v>
      </c>
      <c r="BV25" s="31">
        <f t="shared" si="30"/>
        <v>70</v>
      </c>
      <c r="BW25" s="31">
        <f t="shared" si="30"/>
        <v>71</v>
      </c>
      <c r="BX25" s="31">
        <f t="shared" si="30"/>
        <v>72</v>
      </c>
      <c r="BY25" s="31">
        <f t="shared" si="30"/>
        <v>73</v>
      </c>
      <c r="BZ25" s="31">
        <f t="shared" si="30"/>
        <v>74</v>
      </c>
      <c r="CA25" s="31">
        <f t="shared" si="30"/>
        <v>75</v>
      </c>
      <c r="CB25" s="31">
        <f t="shared" si="30"/>
        <v>76</v>
      </c>
      <c r="CC25" s="31">
        <f t="shared" si="30"/>
        <v>77</v>
      </c>
      <c r="CD25" s="31">
        <f t="shared" si="30"/>
        <v>78</v>
      </c>
      <c r="CE25" s="31">
        <f t="shared" si="30"/>
        <v>79</v>
      </c>
      <c r="CF25" s="31">
        <f t="shared" si="30"/>
        <v>80</v>
      </c>
      <c r="CG25" s="31">
        <f t="shared" si="30"/>
        <v>81</v>
      </c>
      <c r="CH25" s="31">
        <f t="shared" si="30"/>
        <v>82</v>
      </c>
      <c r="CI25" s="31">
        <f t="shared" si="30"/>
        <v>83</v>
      </c>
      <c r="CJ25" s="31">
        <f t="shared" si="30"/>
        <v>84</v>
      </c>
      <c r="CK25" s="31">
        <f t="shared" si="30"/>
        <v>85</v>
      </c>
      <c r="CL25" s="31">
        <f t="shared" si="30"/>
        <v>86</v>
      </c>
      <c r="CM25" s="31">
        <f t="shared" si="30"/>
        <v>87</v>
      </c>
      <c r="CN25" s="31">
        <f t="shared" si="30"/>
        <v>88</v>
      </c>
      <c r="CO25" s="31">
        <f t="shared" si="30"/>
        <v>89</v>
      </c>
      <c r="CP25" s="31">
        <f t="shared" si="30"/>
        <v>90</v>
      </c>
      <c r="CQ25" s="31">
        <f t="shared" si="30"/>
        <v>91</v>
      </c>
      <c r="CR25" s="31">
        <f t="shared" si="30"/>
        <v>92</v>
      </c>
      <c r="CS25" s="31">
        <f t="shared" si="30"/>
        <v>93</v>
      </c>
      <c r="CT25" s="31">
        <f t="shared" si="30"/>
        <v>94</v>
      </c>
      <c r="CU25" s="31">
        <f t="shared" si="30"/>
        <v>95</v>
      </c>
      <c r="CV25" s="31">
        <f t="shared" si="30"/>
        <v>96</v>
      </c>
      <c r="CW25" s="31">
        <f t="shared" si="30"/>
        <v>97</v>
      </c>
      <c r="CX25" s="31">
        <f t="shared" si="30"/>
        <v>98</v>
      </c>
      <c r="CY25" s="31">
        <f t="shared" si="30"/>
        <v>99</v>
      </c>
      <c r="CZ25" s="31">
        <f t="shared" si="30"/>
        <v>100</v>
      </c>
    </row>
    <row r="26" spans="1:104" s="3" customFormat="1">
      <c r="A26" s="44" t="s">
        <v>22</v>
      </c>
      <c r="B26" s="41">
        <v>15000</v>
      </c>
      <c r="C26" s="45" t="s">
        <v>70</v>
      </c>
      <c r="D26" s="46">
        <f ca="1">IF(D8=0,'No Liability_50 years'!B26*-1,0)</f>
        <v>-15000</v>
      </c>
      <c r="E26" s="46">
        <f ca="1">IF(E8=0,'No Liability_50 years'!C26*-1,0)</f>
        <v>0</v>
      </c>
      <c r="F26" s="46">
        <f ca="1">IF(F8=0,'No Liability_50 years'!D26*-1,0)</f>
        <v>0</v>
      </c>
      <c r="G26" s="46">
        <f ca="1">IF(G8=0,'No Liability_50 years'!E26*-1,0)</f>
        <v>0</v>
      </c>
      <c r="H26" s="46">
        <f ca="1">IF(H8=0,'No Liability_50 years'!F26*-1,0)</f>
        <v>0</v>
      </c>
      <c r="I26" s="46">
        <f ca="1">IF(I8=0,'No Liability_50 years'!G26*-1,0)</f>
        <v>0</v>
      </c>
      <c r="J26" s="46">
        <f ca="1">IF(J8=0,'No Liability_50 years'!H26*-1,0)</f>
        <v>0</v>
      </c>
      <c r="K26" s="46">
        <f ca="1">IF(K8=0,'No Liability_50 years'!I26*-1,0)</f>
        <v>0</v>
      </c>
      <c r="L26" s="46">
        <f ca="1">IF(L8=0,'No Liability_50 years'!J26*-1,0)</f>
        <v>0</v>
      </c>
      <c r="M26" s="46">
        <f ca="1">IF(M8=0,'No Liability_50 years'!K26*-1,0)</f>
        <v>0</v>
      </c>
      <c r="N26" s="46">
        <f ca="1">IF(N8=0,'No Liability_50 years'!L26*-1,0)</f>
        <v>0</v>
      </c>
      <c r="O26" s="46">
        <f ca="1">IF(O8=0,'No Liability_50 years'!M26*-1,0)</f>
        <v>0</v>
      </c>
      <c r="P26" s="46">
        <f ca="1">IF(P8=0,'No Liability_50 years'!N26*-1,0)</f>
        <v>0</v>
      </c>
      <c r="Q26" s="46">
        <f ca="1">IF(Q8=0,'No Liability_50 years'!O26*-1,0)</f>
        <v>0</v>
      </c>
      <c r="R26" s="46">
        <f ca="1">IF(R8=0,'No Liability_50 years'!P26*-1,0)</f>
        <v>0</v>
      </c>
      <c r="S26" s="46">
        <f ca="1">IF(S8=0,'No Liability_50 years'!Q26*-1,0)</f>
        <v>0</v>
      </c>
      <c r="T26" s="46">
        <f ca="1">IF(T8=0,'No Liability_50 years'!R26*-1,0)</f>
        <v>0</v>
      </c>
      <c r="U26" s="46">
        <f ca="1">IF(U8=0,'No Liability_50 years'!S26*-1,0)</f>
        <v>0</v>
      </c>
      <c r="V26" s="46">
        <f ca="1">IF(V8=0,'No Liability_50 years'!T26*-1,0)</f>
        <v>0</v>
      </c>
      <c r="W26" s="46">
        <f ca="1">IF(W8=0,'No Liability_50 years'!U26*-1,0)</f>
        <v>0</v>
      </c>
      <c r="X26" s="46">
        <f ca="1">IF(X8=0,'No Liability_50 years'!V26*-1,0)</f>
        <v>0</v>
      </c>
      <c r="Y26" s="46">
        <f ca="1">IF(Y8=0,'No Liability_50 years'!W26*-1,0)</f>
        <v>0</v>
      </c>
      <c r="Z26" s="46">
        <f ca="1">IF(Z8=0,'No Liability_50 years'!X26*-1,0)</f>
        <v>0</v>
      </c>
      <c r="AA26" s="46">
        <f ca="1">IF(AA8=0,'No Liability_50 years'!Y26*-1,0)</f>
        <v>0</v>
      </c>
      <c r="AB26" s="46">
        <f ca="1">IF(AB8=0,'No Liability_50 years'!Z26*-1,0)</f>
        <v>0</v>
      </c>
      <c r="AC26" s="46">
        <f ca="1">IF(AC8=0,'No Liability_50 years'!AA26*-1,0)</f>
        <v>0</v>
      </c>
      <c r="AD26" s="46">
        <f ca="1">IF(AD8=0,'No Liability_50 years'!AB26*-1,0)</f>
        <v>0</v>
      </c>
      <c r="AE26" s="46">
        <f ca="1">IF(AE8=0,'No Liability_50 years'!AC26*-1,0)</f>
        <v>0</v>
      </c>
      <c r="AF26" s="46">
        <f ca="1">IF(AF8=0,'No Liability_50 years'!AD26*-1,0)</f>
        <v>0</v>
      </c>
      <c r="AG26" s="46">
        <f ca="1">IF(AG8=0,'No Liability_50 years'!AE26*-1,0)</f>
        <v>0</v>
      </c>
      <c r="AH26" s="46">
        <f ca="1">IF(AH8=0,'No Liability_50 years'!AF26*-1,0)</f>
        <v>0</v>
      </c>
      <c r="AI26" s="46">
        <f ca="1">IF(AI8=0,'No Liability_50 years'!AG26*-1,0)</f>
        <v>0</v>
      </c>
      <c r="AJ26" s="46">
        <f ca="1">IF(AJ8=0,'No Liability_50 years'!AH26*-1,0)</f>
        <v>0</v>
      </c>
      <c r="AK26" s="46">
        <f ca="1">IF(AK8=0,'No Liability_50 years'!AI26*-1,0)</f>
        <v>0</v>
      </c>
      <c r="AL26" s="46">
        <f ca="1">IF(AL8=0,'No Liability_50 years'!AJ26*-1,0)</f>
        <v>0</v>
      </c>
      <c r="AM26" s="46">
        <f ca="1">IF(AM8=0,'No Liability_50 years'!AK26*-1,0)</f>
        <v>0</v>
      </c>
      <c r="AN26" s="46">
        <f ca="1">IF(AN8=0,'No Liability_50 years'!AL26*-1,0)</f>
        <v>0</v>
      </c>
      <c r="AO26" s="46">
        <f ca="1">IF(AO8=0,'No Liability_50 years'!AM26*-1,0)</f>
        <v>0</v>
      </c>
      <c r="AP26" s="46">
        <f ca="1">IF(AP8=0,'No Liability_50 years'!AN26*-1,0)</f>
        <v>0</v>
      </c>
      <c r="AQ26" s="46">
        <f ca="1">IF(AQ8=0,'No Liability_50 years'!AO26*-1,0)</f>
        <v>0</v>
      </c>
      <c r="AR26" s="46">
        <f ca="1">IF(AR8=0,'No Liability_50 years'!AP26*-1,0)</f>
        <v>0</v>
      </c>
      <c r="AS26" s="46">
        <f ca="1">IF(AS8=0,'No Liability_50 years'!AQ26*-1,0)</f>
        <v>0</v>
      </c>
      <c r="AT26" s="46">
        <f ca="1">IF(AT8=0,'No Liability_50 years'!AR26*-1,0)</f>
        <v>0</v>
      </c>
      <c r="AU26" s="46">
        <f ca="1">IF(AU8=0,'No Liability_50 years'!AS26*-1,0)</f>
        <v>0</v>
      </c>
      <c r="AV26" s="46">
        <f ca="1">IF(AV8=0,'No Liability_50 years'!AT26*-1,0)</f>
        <v>0</v>
      </c>
      <c r="AW26" s="46">
        <f ca="1">IF(AW8=0,'No Liability_50 years'!AU26*-1,0)</f>
        <v>0</v>
      </c>
      <c r="AX26" s="46">
        <f ca="1">IF(AX8=0,'No Liability_50 years'!AV26*-1,0)</f>
        <v>0</v>
      </c>
      <c r="AY26" s="46">
        <f ca="1">IF(AY8=0,'No Liability_50 years'!AW26*-1,0)</f>
        <v>0</v>
      </c>
      <c r="AZ26" s="46">
        <f ca="1">IF(AZ8=0,'No Liability_50 years'!AX26*-1,0)</f>
        <v>0</v>
      </c>
      <c r="BA26" s="46">
        <f ca="1">IF(BA8=0,'No Liability_50 years'!AY26*-1,0)</f>
        <v>0</v>
      </c>
      <c r="BB26" s="46">
        <f ca="1">IF(BB8=0,'No Liability_50 years'!AZ26*-1,0)</f>
        <v>0</v>
      </c>
      <c r="BC26" s="46">
        <f ca="1">IF(BC8=0,'No Liability_50 years'!BA26*-1,0)</f>
        <v>0</v>
      </c>
      <c r="BD26" s="46">
        <f ca="1">IF(BD8=0,'No Liability_50 years'!BB26*-1,0)</f>
        <v>0</v>
      </c>
      <c r="BE26" s="46">
        <f ca="1">IF(BE8=0,'No Liability_50 years'!BC26*-1,0)</f>
        <v>0</v>
      </c>
      <c r="BF26" s="46">
        <f ca="1">IF(BF8=0,'No Liability_50 years'!BD26*-1,0)</f>
        <v>0</v>
      </c>
      <c r="BG26" s="46">
        <f ca="1">IF(BG8=0,'No Liability_50 years'!BE26*-1,0)</f>
        <v>0</v>
      </c>
      <c r="BH26" s="46">
        <f ca="1">IF(BH8=0,'No Liability_50 years'!BF26*-1,0)</f>
        <v>0</v>
      </c>
      <c r="BI26" s="46">
        <f ca="1">IF(BI8=0,'No Liability_50 years'!BG26*-1,0)</f>
        <v>0</v>
      </c>
      <c r="BJ26" s="46">
        <f ca="1">IF(BJ8=0,'No Liability_50 years'!BH26*-1,0)</f>
        <v>0</v>
      </c>
      <c r="BK26" s="46">
        <f ca="1">IF(BK8=0,'No Liability_50 years'!BI26*-1,0)</f>
        <v>0</v>
      </c>
      <c r="BL26" s="46">
        <f ca="1">IF(BL8=0,'No Liability_50 years'!BJ26*-1,0)</f>
        <v>0</v>
      </c>
      <c r="BM26" s="46">
        <f ca="1">IF(BM8=0,'No Liability_50 years'!BK26*-1,0)</f>
        <v>0</v>
      </c>
      <c r="BN26" s="46">
        <f ca="1">IF(BN8=0,'No Liability_50 years'!BL26*-1,0)</f>
        <v>0</v>
      </c>
      <c r="BO26" s="46">
        <f ca="1">IF(BO8=0,'No Liability_50 years'!BM26*-1,0)</f>
        <v>0</v>
      </c>
      <c r="BP26" s="46">
        <f ca="1">IF(BP8=0,'No Liability_50 years'!BN26*-1,0)</f>
        <v>0</v>
      </c>
      <c r="BQ26" s="46">
        <f ca="1">IF(BQ8=0,'No Liability_50 years'!BO26*-1,0)</f>
        <v>0</v>
      </c>
      <c r="BR26" s="46">
        <f ca="1">IF(BR8=0,'No Liability_50 years'!BP26*-1,0)</f>
        <v>0</v>
      </c>
      <c r="BS26" s="46">
        <f ca="1">IF(BS8=0,'No Liability_50 years'!BQ26*-1,0)</f>
        <v>0</v>
      </c>
      <c r="BT26" s="46">
        <f ca="1">IF(BT8=0,'No Liability_50 years'!BR26*-1,0)</f>
        <v>0</v>
      </c>
      <c r="BU26" s="46">
        <f ca="1">IF(BU8=0,'No Liability_50 years'!BS26*-1,0)</f>
        <v>0</v>
      </c>
      <c r="BV26" s="46">
        <f ca="1">IF(BV8=0,'No Liability_50 years'!BT26*-1,0)</f>
        <v>0</v>
      </c>
      <c r="BW26" s="46">
        <f ca="1">IF(BW8=0,'No Liability_50 years'!BU26*-1,0)</f>
        <v>0</v>
      </c>
      <c r="BX26" s="46">
        <f ca="1">IF(BX8=0,'No Liability_50 years'!BV26*-1,0)</f>
        <v>0</v>
      </c>
      <c r="BY26" s="46">
        <f ca="1">IF(BY8=0,'No Liability_50 years'!BW26*-1,0)</f>
        <v>0</v>
      </c>
      <c r="BZ26" s="46">
        <f ca="1">IF(BZ8=0,'No Liability_50 years'!BX26*-1,0)</f>
        <v>0</v>
      </c>
      <c r="CA26" s="46">
        <f ca="1">IF(CA8=0,'No Liability_50 years'!BY26*-1,0)</f>
        <v>0</v>
      </c>
      <c r="CB26" s="46">
        <f ca="1">IF(CB8=0,'No Liability_50 years'!BZ26*-1,0)</f>
        <v>0</v>
      </c>
      <c r="CC26" s="46">
        <f ca="1">IF(CC8=0,'No Liability_50 years'!CA26*-1,0)</f>
        <v>0</v>
      </c>
      <c r="CD26" s="46">
        <f ca="1">IF(CD8=0,'No Liability_50 years'!CB26*-1,0)</f>
        <v>0</v>
      </c>
      <c r="CE26" s="46">
        <f ca="1">IF(CE8=0,'No Liability_50 years'!CC26*-1,0)</f>
        <v>0</v>
      </c>
      <c r="CF26" s="46">
        <f ca="1">IF(CF8=0,'No Liability_50 years'!CD26*-1,0)</f>
        <v>0</v>
      </c>
      <c r="CG26" s="46">
        <f ca="1">IF(CG8=0,'No Liability_50 years'!CE26*-1,0)</f>
        <v>0</v>
      </c>
      <c r="CH26" s="46">
        <f ca="1">IF(CH8=0,'No Liability_50 years'!CF26*-1,0)</f>
        <v>0</v>
      </c>
      <c r="CI26" s="46">
        <f ca="1">IF(CI8=0,'No Liability_50 years'!CG26*-1,0)</f>
        <v>0</v>
      </c>
      <c r="CJ26" s="46">
        <f ca="1">IF(CJ8=0,'No Liability_50 years'!CH26*-1,0)</f>
        <v>0</v>
      </c>
      <c r="CK26" s="46">
        <f ca="1">IF(CK8=0,'No Liability_50 years'!CI26*-1,0)</f>
        <v>0</v>
      </c>
      <c r="CL26" s="46">
        <f ca="1">IF(CL8=0,'No Liability_50 years'!CJ26*-1,0)</f>
        <v>0</v>
      </c>
      <c r="CM26" s="46">
        <f ca="1">IF(CM8=0,'No Liability_50 years'!CK26*-1,0)</f>
        <v>0</v>
      </c>
      <c r="CN26" s="46">
        <f ca="1">IF(CN8=0,'No Liability_50 years'!CL26*-1,0)</f>
        <v>0</v>
      </c>
      <c r="CO26" s="46">
        <f ca="1">IF(CO8=0,'No Liability_50 years'!CM26*-1,0)</f>
        <v>0</v>
      </c>
      <c r="CP26" s="46">
        <f ca="1">IF(CP8=0,'No Liability_50 years'!CN26*-1,0)</f>
        <v>0</v>
      </c>
      <c r="CQ26" s="46">
        <f ca="1">IF(CQ8=0,'No Liability_50 years'!CO26*-1,0)</f>
        <v>0</v>
      </c>
      <c r="CR26" s="46">
        <f ca="1">IF(CR8=0,'No Liability_50 years'!CP26*-1,0)</f>
        <v>0</v>
      </c>
      <c r="CS26" s="46">
        <f ca="1">IF(CS8=0,'No Liability_50 years'!CQ26*-1,0)</f>
        <v>0</v>
      </c>
      <c r="CT26" s="46">
        <f ca="1">IF(CT8=0,'No Liability_50 years'!CR26*-1,0)</f>
        <v>0</v>
      </c>
      <c r="CU26" s="46">
        <f ca="1">IF(CU8=0,'No Liability_50 years'!CS26*-1,0)</f>
        <v>0</v>
      </c>
      <c r="CV26" s="46">
        <f ca="1">IF(CV8=0,'No Liability_50 years'!CT26*-1,0)</f>
        <v>0</v>
      </c>
      <c r="CW26" s="46">
        <f ca="1">IF(CW8=0,'No Liability_50 years'!CU26*-1,0)</f>
        <v>0</v>
      </c>
      <c r="CX26" s="46">
        <f ca="1">IF(CX8=0,'No Liability_50 years'!CV26*-1,0)</f>
        <v>0</v>
      </c>
      <c r="CY26" s="46">
        <f ca="1">IF(CY8=0,'No Liability_50 years'!CW26*-1,0)</f>
        <v>0</v>
      </c>
      <c r="CZ26" s="46">
        <f ca="1">IF(CZ8=0,'No Liability_50 years'!CX26*-1,0)</f>
        <v>0</v>
      </c>
    </row>
    <row r="27" spans="1:104" s="3" customFormat="1">
      <c r="A27" s="44" t="s">
        <v>23</v>
      </c>
      <c r="B27" s="41">
        <v>2</v>
      </c>
      <c r="C27" s="45" t="s">
        <v>13</v>
      </c>
      <c r="D27" s="46">
        <f t="shared" ref="D27:AI27" si="31">$B27*$B2*-1</f>
        <v>-4000</v>
      </c>
      <c r="E27" s="46">
        <f t="shared" si="31"/>
        <v>-4000</v>
      </c>
      <c r="F27" s="46">
        <f t="shared" si="31"/>
        <v>-4000</v>
      </c>
      <c r="G27" s="46">
        <f t="shared" si="31"/>
        <v>-4000</v>
      </c>
      <c r="H27" s="46">
        <f t="shared" si="31"/>
        <v>-4000</v>
      </c>
      <c r="I27" s="46">
        <f t="shared" si="31"/>
        <v>-4000</v>
      </c>
      <c r="J27" s="46">
        <f t="shared" si="31"/>
        <v>-4000</v>
      </c>
      <c r="K27" s="46">
        <f t="shared" si="31"/>
        <v>-4000</v>
      </c>
      <c r="L27" s="46">
        <f t="shared" si="31"/>
        <v>-4000</v>
      </c>
      <c r="M27" s="46">
        <f t="shared" si="31"/>
        <v>-4000</v>
      </c>
      <c r="N27" s="46">
        <f t="shared" si="31"/>
        <v>-4000</v>
      </c>
      <c r="O27" s="46">
        <f t="shared" si="31"/>
        <v>-4000</v>
      </c>
      <c r="P27" s="46">
        <f t="shared" si="31"/>
        <v>-4000</v>
      </c>
      <c r="Q27" s="46">
        <f t="shared" si="31"/>
        <v>-4000</v>
      </c>
      <c r="R27" s="46">
        <f t="shared" si="31"/>
        <v>-4000</v>
      </c>
      <c r="S27" s="46">
        <f t="shared" si="31"/>
        <v>-4000</v>
      </c>
      <c r="T27" s="46">
        <f t="shared" si="31"/>
        <v>-4000</v>
      </c>
      <c r="U27" s="46">
        <f t="shared" si="31"/>
        <v>-4000</v>
      </c>
      <c r="V27" s="46">
        <f t="shared" si="31"/>
        <v>-4000</v>
      </c>
      <c r="W27" s="46">
        <f t="shared" si="31"/>
        <v>-4000</v>
      </c>
      <c r="X27" s="46">
        <f t="shared" si="31"/>
        <v>-4000</v>
      </c>
      <c r="Y27" s="46">
        <f t="shared" si="31"/>
        <v>-4000</v>
      </c>
      <c r="Z27" s="46">
        <f t="shared" si="31"/>
        <v>-4000</v>
      </c>
      <c r="AA27" s="46">
        <f t="shared" si="31"/>
        <v>-4000</v>
      </c>
      <c r="AB27" s="46">
        <f t="shared" si="31"/>
        <v>-4000</v>
      </c>
      <c r="AC27" s="46">
        <f t="shared" si="31"/>
        <v>-4000</v>
      </c>
      <c r="AD27" s="46">
        <f t="shared" si="31"/>
        <v>-4000</v>
      </c>
      <c r="AE27" s="46">
        <f t="shared" si="31"/>
        <v>-4000</v>
      </c>
      <c r="AF27" s="46">
        <f t="shared" si="31"/>
        <v>-4000</v>
      </c>
      <c r="AG27" s="46">
        <f t="shared" si="31"/>
        <v>-4000</v>
      </c>
      <c r="AH27" s="46">
        <f t="shared" si="31"/>
        <v>-4000</v>
      </c>
      <c r="AI27" s="46">
        <f t="shared" si="31"/>
        <v>-4000</v>
      </c>
      <c r="AJ27" s="46">
        <f t="shared" ref="AJ27:BO27" si="32">$B27*$B2*-1</f>
        <v>-4000</v>
      </c>
      <c r="AK27" s="46">
        <f t="shared" si="32"/>
        <v>-4000</v>
      </c>
      <c r="AL27" s="46">
        <f t="shared" si="32"/>
        <v>-4000</v>
      </c>
      <c r="AM27" s="46">
        <f t="shared" si="32"/>
        <v>-4000</v>
      </c>
      <c r="AN27" s="46">
        <f t="shared" si="32"/>
        <v>-4000</v>
      </c>
      <c r="AO27" s="46">
        <f t="shared" si="32"/>
        <v>-4000</v>
      </c>
      <c r="AP27" s="46">
        <f t="shared" si="32"/>
        <v>-4000</v>
      </c>
      <c r="AQ27" s="46">
        <f t="shared" si="32"/>
        <v>-4000</v>
      </c>
      <c r="AR27" s="46">
        <f t="shared" si="32"/>
        <v>-4000</v>
      </c>
      <c r="AS27" s="46">
        <f t="shared" si="32"/>
        <v>-4000</v>
      </c>
      <c r="AT27" s="46">
        <f t="shared" si="32"/>
        <v>-4000</v>
      </c>
      <c r="AU27" s="46">
        <f t="shared" si="32"/>
        <v>-4000</v>
      </c>
      <c r="AV27" s="46">
        <f t="shared" si="32"/>
        <v>-4000</v>
      </c>
      <c r="AW27" s="46">
        <f t="shared" si="32"/>
        <v>-4000</v>
      </c>
      <c r="AX27" s="46">
        <f t="shared" si="32"/>
        <v>-4000</v>
      </c>
      <c r="AY27" s="46">
        <f t="shared" si="32"/>
        <v>-4000</v>
      </c>
      <c r="AZ27" s="46">
        <f t="shared" si="32"/>
        <v>-4000</v>
      </c>
      <c r="BA27" s="46">
        <f t="shared" si="32"/>
        <v>-4000</v>
      </c>
      <c r="BB27" s="46">
        <f t="shared" si="32"/>
        <v>-4000</v>
      </c>
      <c r="BC27" s="46">
        <f t="shared" si="32"/>
        <v>-4000</v>
      </c>
      <c r="BD27" s="46">
        <f t="shared" si="32"/>
        <v>-4000</v>
      </c>
      <c r="BE27" s="46">
        <f t="shared" si="32"/>
        <v>-4000</v>
      </c>
      <c r="BF27" s="46">
        <f t="shared" si="32"/>
        <v>-4000</v>
      </c>
      <c r="BG27" s="46">
        <f t="shared" si="32"/>
        <v>-4000</v>
      </c>
      <c r="BH27" s="46">
        <f t="shared" si="32"/>
        <v>-4000</v>
      </c>
      <c r="BI27" s="46">
        <f t="shared" si="32"/>
        <v>-4000</v>
      </c>
      <c r="BJ27" s="46">
        <f t="shared" si="32"/>
        <v>-4000</v>
      </c>
      <c r="BK27" s="46">
        <f t="shared" si="32"/>
        <v>-4000</v>
      </c>
      <c r="BL27" s="46">
        <f t="shared" si="32"/>
        <v>-4000</v>
      </c>
      <c r="BM27" s="46">
        <f t="shared" si="32"/>
        <v>-4000</v>
      </c>
      <c r="BN27" s="46">
        <f t="shared" si="32"/>
        <v>-4000</v>
      </c>
      <c r="BO27" s="46">
        <f t="shared" si="32"/>
        <v>-4000</v>
      </c>
      <c r="BP27" s="46">
        <f t="shared" ref="BP27:CZ27" si="33">$B27*$B2*-1</f>
        <v>-4000</v>
      </c>
      <c r="BQ27" s="46">
        <f t="shared" si="33"/>
        <v>-4000</v>
      </c>
      <c r="BR27" s="46">
        <f t="shared" si="33"/>
        <v>-4000</v>
      </c>
      <c r="BS27" s="46">
        <f t="shared" si="33"/>
        <v>-4000</v>
      </c>
      <c r="BT27" s="46">
        <f t="shared" si="33"/>
        <v>-4000</v>
      </c>
      <c r="BU27" s="46">
        <f t="shared" si="33"/>
        <v>-4000</v>
      </c>
      <c r="BV27" s="46">
        <f t="shared" si="33"/>
        <v>-4000</v>
      </c>
      <c r="BW27" s="46">
        <f t="shared" si="33"/>
        <v>-4000</v>
      </c>
      <c r="BX27" s="46">
        <f t="shared" si="33"/>
        <v>-4000</v>
      </c>
      <c r="BY27" s="46">
        <f t="shared" si="33"/>
        <v>-4000</v>
      </c>
      <c r="BZ27" s="46">
        <f t="shared" si="33"/>
        <v>-4000</v>
      </c>
      <c r="CA27" s="46">
        <f t="shared" si="33"/>
        <v>-4000</v>
      </c>
      <c r="CB27" s="46">
        <f t="shared" si="33"/>
        <v>-4000</v>
      </c>
      <c r="CC27" s="46">
        <f t="shared" si="33"/>
        <v>-4000</v>
      </c>
      <c r="CD27" s="46">
        <f t="shared" si="33"/>
        <v>-4000</v>
      </c>
      <c r="CE27" s="46">
        <f t="shared" si="33"/>
        <v>-4000</v>
      </c>
      <c r="CF27" s="46">
        <f t="shared" si="33"/>
        <v>-4000</v>
      </c>
      <c r="CG27" s="46">
        <f t="shared" si="33"/>
        <v>-4000</v>
      </c>
      <c r="CH27" s="46">
        <f t="shared" si="33"/>
        <v>-4000</v>
      </c>
      <c r="CI27" s="46">
        <f t="shared" si="33"/>
        <v>-4000</v>
      </c>
      <c r="CJ27" s="46">
        <f t="shared" si="33"/>
        <v>-4000</v>
      </c>
      <c r="CK27" s="46">
        <f t="shared" si="33"/>
        <v>-4000</v>
      </c>
      <c r="CL27" s="46">
        <f t="shared" si="33"/>
        <v>-4000</v>
      </c>
      <c r="CM27" s="46">
        <f t="shared" si="33"/>
        <v>-4000</v>
      </c>
      <c r="CN27" s="46">
        <f t="shared" si="33"/>
        <v>-4000</v>
      </c>
      <c r="CO27" s="46">
        <f t="shared" si="33"/>
        <v>-4000</v>
      </c>
      <c r="CP27" s="46">
        <f t="shared" si="33"/>
        <v>-4000</v>
      </c>
      <c r="CQ27" s="46">
        <f t="shared" si="33"/>
        <v>-4000</v>
      </c>
      <c r="CR27" s="46">
        <f t="shared" si="33"/>
        <v>-4000</v>
      </c>
      <c r="CS27" s="46">
        <f t="shared" si="33"/>
        <v>-4000</v>
      </c>
      <c r="CT27" s="46">
        <f t="shared" si="33"/>
        <v>-4000</v>
      </c>
      <c r="CU27" s="46">
        <f t="shared" si="33"/>
        <v>-4000</v>
      </c>
      <c r="CV27" s="46">
        <f t="shared" si="33"/>
        <v>-4000</v>
      </c>
      <c r="CW27" s="46">
        <f t="shared" si="33"/>
        <v>-4000</v>
      </c>
      <c r="CX27" s="46">
        <f t="shared" si="33"/>
        <v>-4000</v>
      </c>
      <c r="CY27" s="46">
        <f t="shared" si="33"/>
        <v>-4000</v>
      </c>
      <c r="CZ27" s="46">
        <f t="shared" si="33"/>
        <v>-4000</v>
      </c>
    </row>
    <row r="28" spans="1:104" s="3" customFormat="1">
      <c r="A28" s="44" t="s">
        <v>64</v>
      </c>
      <c r="B28" s="41">
        <v>10000</v>
      </c>
      <c r="C28" s="45" t="s">
        <v>12</v>
      </c>
      <c r="D28" s="46">
        <f>B28*-1</f>
        <v>-10000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</row>
    <row r="29" spans="1:104" s="3" customFormat="1">
      <c r="A29" s="44" t="s">
        <v>67</v>
      </c>
      <c r="B29" s="41">
        <v>10000</v>
      </c>
      <c r="C29" s="45" t="s">
        <v>12</v>
      </c>
      <c r="D29" s="46">
        <f t="shared" ref="D29:D37" si="34">B29*-1</f>
        <v>-10000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</row>
    <row r="30" spans="1:104" s="3" customFormat="1">
      <c r="A30" s="44" t="s">
        <v>65</v>
      </c>
      <c r="B30" s="41">
        <v>20000</v>
      </c>
      <c r="C30" s="45" t="s">
        <v>12</v>
      </c>
      <c r="D30" s="46">
        <f t="shared" si="34"/>
        <v>-20000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</row>
    <row r="31" spans="1:104" s="3" customFormat="1">
      <c r="A31" s="44" t="s">
        <v>52</v>
      </c>
      <c r="B31" s="41">
        <v>5000</v>
      </c>
      <c r="C31" s="45" t="s">
        <v>12</v>
      </c>
      <c r="D31" s="46">
        <f t="shared" si="34"/>
        <v>-5000</v>
      </c>
      <c r="E31" s="46">
        <f ca="1">IF(E8=0,'No Liability_50 years'!$B$31*-1,0)</f>
        <v>0</v>
      </c>
      <c r="F31" s="46">
        <f ca="1">IF(F8=0,'No Liability_50 years'!$B$31*-1,0)</f>
        <v>0</v>
      </c>
      <c r="G31" s="46">
        <f ca="1">IF(G8=0,'No Liability_50 years'!$B$31*-1,0)</f>
        <v>0</v>
      </c>
      <c r="H31" s="46">
        <f ca="1">IF(H8=0,'No Liability_50 years'!$B$31*-1,0)</f>
        <v>0</v>
      </c>
      <c r="I31" s="46">
        <f ca="1">IF(I8=0,'No Liability_50 years'!$B$31*-1,0)</f>
        <v>0</v>
      </c>
      <c r="J31" s="46">
        <f ca="1">IF(J8=0,'No Liability_50 years'!$B$31*-1,0)</f>
        <v>0</v>
      </c>
      <c r="K31" s="46">
        <f ca="1">IF(K8=0,'No Liability_50 years'!$B$31*-1,0)</f>
        <v>0</v>
      </c>
      <c r="L31" s="46">
        <f ca="1">IF(L8=0,'No Liability_50 years'!$B$31*-1,0)</f>
        <v>0</v>
      </c>
      <c r="M31" s="46">
        <f ca="1">IF(M8=0,'No Liability_50 years'!$B$31*-1,0)</f>
        <v>0</v>
      </c>
      <c r="N31" s="46">
        <f ca="1">IF(N8=0,'No Liability_50 years'!$B$31*-1,0)</f>
        <v>0</v>
      </c>
      <c r="O31" s="46">
        <f ca="1">IF(O8=0,'No Liability_50 years'!$B$31*-1,0)</f>
        <v>0</v>
      </c>
      <c r="P31" s="46">
        <f ca="1">IF(P8=0,'No Liability_50 years'!$B$31*-1,0)</f>
        <v>0</v>
      </c>
      <c r="Q31" s="46">
        <f ca="1">IF(Q8=0,'No Liability_50 years'!$B$31*-1,0)</f>
        <v>0</v>
      </c>
      <c r="R31" s="46">
        <f ca="1">IF(R8=0,'No Liability_50 years'!$B$31*-1,0)</f>
        <v>0</v>
      </c>
      <c r="S31" s="46">
        <f ca="1">IF(S8=0,'No Liability_50 years'!$B$31*-1,0)</f>
        <v>0</v>
      </c>
      <c r="T31" s="46">
        <f ca="1">IF(T8=0,'No Liability_50 years'!$B$31*-1,0)</f>
        <v>0</v>
      </c>
      <c r="U31" s="46">
        <f ca="1">IF(U8=0,'No Liability_50 years'!$B$31*-1,0)</f>
        <v>0</v>
      </c>
      <c r="V31" s="46">
        <f ca="1">IF(V8=0,'No Liability_50 years'!$B$31*-1,0)</f>
        <v>0</v>
      </c>
      <c r="W31" s="46">
        <f ca="1">IF(W8=0,'No Liability_50 years'!$B$31*-1,0)</f>
        <v>0</v>
      </c>
      <c r="X31" s="46">
        <f ca="1">IF(X8=0,'No Liability_50 years'!$B$31*-1,0)</f>
        <v>0</v>
      </c>
      <c r="Y31" s="46">
        <f ca="1">IF(Y8=0,'No Liability_50 years'!$B$31*-1,0)</f>
        <v>0</v>
      </c>
      <c r="Z31" s="46">
        <f ca="1">IF(Z8=0,'No Liability_50 years'!$B$31*-1,0)</f>
        <v>0</v>
      </c>
      <c r="AA31" s="46">
        <f ca="1">IF(AA8=0,'No Liability_50 years'!$B$31*-1,0)</f>
        <v>0</v>
      </c>
      <c r="AB31" s="46">
        <f ca="1">IF(AB8=0,'No Liability_50 years'!$B$31*-1,0)</f>
        <v>0</v>
      </c>
      <c r="AC31" s="46">
        <f ca="1">IF(AC8=0,'No Liability_50 years'!$B$31*-1,0)</f>
        <v>0</v>
      </c>
      <c r="AD31" s="46">
        <f ca="1">IF(AD8=0,'No Liability_50 years'!$B$31*-1,0)</f>
        <v>0</v>
      </c>
      <c r="AE31" s="46">
        <f ca="1">IF(AE8=0,'No Liability_50 years'!$B$31*-1,0)</f>
        <v>0</v>
      </c>
      <c r="AF31" s="46">
        <f ca="1">IF(AF8=0,'No Liability_50 years'!$B$31*-1,0)</f>
        <v>0</v>
      </c>
      <c r="AG31" s="46">
        <f ca="1">IF(AG8=0,'No Liability_50 years'!$B$31*-1,0)</f>
        <v>0</v>
      </c>
      <c r="AH31" s="46">
        <f ca="1">IF(AH8=0,'No Liability_50 years'!$B$31*-1,0)</f>
        <v>0</v>
      </c>
      <c r="AI31" s="46">
        <f ca="1">IF(AI8=0,'No Liability_50 years'!$B$31*-1,0)</f>
        <v>0</v>
      </c>
      <c r="AJ31" s="46">
        <f ca="1">IF(AJ8=0,'No Liability_50 years'!$B$31*-1,0)</f>
        <v>0</v>
      </c>
      <c r="AK31" s="46">
        <f ca="1">IF(AK8=0,'No Liability_50 years'!$B$31*-1,0)</f>
        <v>0</v>
      </c>
      <c r="AL31" s="46">
        <f ca="1">IF(AL8=0,'No Liability_50 years'!$B$31*-1,0)</f>
        <v>0</v>
      </c>
      <c r="AM31" s="46">
        <f ca="1">IF(AM8=0,'No Liability_50 years'!$B$31*-1,0)</f>
        <v>0</v>
      </c>
      <c r="AN31" s="46">
        <f ca="1">IF(AN8=0,'No Liability_50 years'!$B$31*-1,0)</f>
        <v>0</v>
      </c>
      <c r="AO31" s="46">
        <f ca="1">IF(AO8=0,'No Liability_50 years'!$B$31*-1,0)</f>
        <v>0</v>
      </c>
      <c r="AP31" s="46">
        <f ca="1">IF(AP8=0,'No Liability_50 years'!$B$31*-1,0)</f>
        <v>0</v>
      </c>
      <c r="AQ31" s="46">
        <f ca="1">IF(AQ8=0,'No Liability_50 years'!$B$31*-1,0)</f>
        <v>0</v>
      </c>
      <c r="AR31" s="46">
        <f ca="1">IF(AR8=0,'No Liability_50 years'!$B$31*-1,0)</f>
        <v>0</v>
      </c>
      <c r="AS31" s="46">
        <f ca="1">IF(AS8=0,'No Liability_50 years'!$B$31*-1,0)</f>
        <v>0</v>
      </c>
      <c r="AT31" s="46">
        <f ca="1">IF(AT8=0,'No Liability_50 years'!$B$31*-1,0)</f>
        <v>0</v>
      </c>
      <c r="AU31" s="46">
        <f ca="1">IF(AU8=0,'No Liability_50 years'!$B$31*-1,0)</f>
        <v>0</v>
      </c>
      <c r="AV31" s="46">
        <f ca="1">IF(AV8=0,'No Liability_50 years'!$B$31*-1,0)</f>
        <v>0</v>
      </c>
      <c r="AW31" s="46">
        <f ca="1">IF(AW8=0,'No Liability_50 years'!$B$31*-1,0)</f>
        <v>0</v>
      </c>
      <c r="AX31" s="46">
        <f ca="1">IF(AX8=0,'No Liability_50 years'!$B$31*-1,0)</f>
        <v>0</v>
      </c>
      <c r="AY31" s="46">
        <f ca="1">IF(AY8=0,'No Liability_50 years'!$B$31*-1,0)</f>
        <v>0</v>
      </c>
      <c r="AZ31" s="46">
        <f ca="1">IF(AZ8=0,'No Liability_50 years'!$B$31*-1,0)</f>
        <v>0</v>
      </c>
      <c r="BA31" s="46">
        <f ca="1">IF(BA8=0,'No Liability_50 years'!$B$31*-1,0)</f>
        <v>0</v>
      </c>
      <c r="BB31" s="46">
        <f ca="1">IF(BB8=0,'No Liability_50 years'!$B$31*-1,0)</f>
        <v>0</v>
      </c>
      <c r="BC31" s="46">
        <f ca="1">IF(BC8=0,'No Liability_50 years'!$B$31*-1,0)</f>
        <v>0</v>
      </c>
      <c r="BD31" s="46">
        <f ca="1">IF(BD8=0,'No Liability_50 years'!$B$31*-1,0)</f>
        <v>0</v>
      </c>
      <c r="BE31" s="46">
        <f ca="1">IF(BE8=0,'No Liability_50 years'!$B$31*-1,0)</f>
        <v>0</v>
      </c>
      <c r="BF31" s="46">
        <f ca="1">IF(BF8=0,'No Liability_50 years'!$B$31*-1,0)</f>
        <v>0</v>
      </c>
      <c r="BG31" s="46">
        <f ca="1">IF(BG8=0,'No Liability_50 years'!$B$31*-1,0)</f>
        <v>0</v>
      </c>
      <c r="BH31" s="46">
        <f ca="1">IF(BH8=0,'No Liability_50 years'!$B$31*-1,0)</f>
        <v>0</v>
      </c>
      <c r="BI31" s="46">
        <f ca="1">IF(BI8=0,'No Liability_50 years'!$B$31*-1,0)</f>
        <v>0</v>
      </c>
      <c r="BJ31" s="46">
        <f ca="1">IF(BJ8=0,'No Liability_50 years'!$B$31*-1,0)</f>
        <v>0</v>
      </c>
      <c r="BK31" s="46">
        <f ca="1">IF(BK8=0,'No Liability_50 years'!$B$31*-1,0)</f>
        <v>0</v>
      </c>
      <c r="BL31" s="46">
        <f ca="1">IF(BL8=0,'No Liability_50 years'!$B$31*-1,0)</f>
        <v>0</v>
      </c>
      <c r="BM31" s="46">
        <f ca="1">IF(BM8=0,'No Liability_50 years'!$B$31*-1,0)</f>
        <v>0</v>
      </c>
      <c r="BN31" s="46">
        <f ca="1">IF(BN8=0,'No Liability_50 years'!$B$31*-1,0)</f>
        <v>0</v>
      </c>
      <c r="BO31" s="46">
        <f ca="1">IF(BO8=0,'No Liability_50 years'!$B$31*-1,0)</f>
        <v>0</v>
      </c>
      <c r="BP31" s="46">
        <f ca="1">IF(BP8=0,'No Liability_50 years'!$B$31*-1,0)</f>
        <v>0</v>
      </c>
      <c r="BQ31" s="46">
        <f ca="1">IF(BQ8=0,'No Liability_50 years'!$B$31*-1,0)</f>
        <v>0</v>
      </c>
      <c r="BR31" s="46">
        <f ca="1">IF(BR8=0,'No Liability_50 years'!$B$31*-1,0)</f>
        <v>0</v>
      </c>
      <c r="BS31" s="46">
        <f ca="1">IF(BS8=0,'No Liability_50 years'!$B$31*-1,0)</f>
        <v>0</v>
      </c>
      <c r="BT31" s="46">
        <f ca="1">IF(BT8=0,'No Liability_50 years'!$B$31*-1,0)</f>
        <v>0</v>
      </c>
      <c r="BU31" s="46">
        <f ca="1">IF(BU8=0,'No Liability_50 years'!$B$31*-1,0)</f>
        <v>0</v>
      </c>
      <c r="BV31" s="46">
        <f ca="1">IF(BV8=0,'No Liability_50 years'!$B$31*-1,0)</f>
        <v>0</v>
      </c>
      <c r="BW31" s="46">
        <f ca="1">IF(BW8=0,'No Liability_50 years'!$B$31*-1,0)</f>
        <v>0</v>
      </c>
      <c r="BX31" s="46">
        <f ca="1">IF(BX8=0,'No Liability_50 years'!$B$31*-1,0)</f>
        <v>0</v>
      </c>
      <c r="BY31" s="46">
        <f ca="1">IF(BY8=0,'No Liability_50 years'!$B$31*-1,0)</f>
        <v>0</v>
      </c>
      <c r="BZ31" s="46">
        <f ca="1">IF(BZ8=0,'No Liability_50 years'!$B$31*-1,0)</f>
        <v>0</v>
      </c>
      <c r="CA31" s="46">
        <f ca="1">IF(CA8=0,'No Liability_50 years'!$B$31*-1,0)</f>
        <v>0</v>
      </c>
      <c r="CB31" s="46">
        <f ca="1">IF(CB8=0,'No Liability_50 years'!$B$31*-1,0)</f>
        <v>0</v>
      </c>
      <c r="CC31" s="46">
        <f ca="1">IF(CC8=0,'No Liability_50 years'!$B$31*-1,0)</f>
        <v>0</v>
      </c>
      <c r="CD31" s="46">
        <f ca="1">IF(CD8=0,'No Liability_50 years'!$B$31*-1,0)</f>
        <v>0</v>
      </c>
      <c r="CE31" s="46">
        <f ca="1">IF(CE8=0,'No Liability_50 years'!$B$31*-1,0)</f>
        <v>0</v>
      </c>
      <c r="CF31" s="46">
        <f ca="1">IF(CF8=0,'No Liability_50 years'!$B$31*-1,0)</f>
        <v>0</v>
      </c>
      <c r="CG31" s="46">
        <f ca="1">IF(CG8=0,'No Liability_50 years'!$B$31*-1,0)</f>
        <v>0</v>
      </c>
      <c r="CH31" s="46">
        <f ca="1">IF(CH8=0,'No Liability_50 years'!$B$31*-1,0)</f>
        <v>0</v>
      </c>
      <c r="CI31" s="46">
        <f ca="1">IF(CI8=0,'No Liability_50 years'!$B$31*-1,0)</f>
        <v>0</v>
      </c>
      <c r="CJ31" s="46">
        <f ca="1">IF(CJ8=0,'No Liability_50 years'!$B$31*-1,0)</f>
        <v>0</v>
      </c>
      <c r="CK31" s="46">
        <f ca="1">IF(CK8=0,'No Liability_50 years'!$B$31*-1,0)</f>
        <v>0</v>
      </c>
      <c r="CL31" s="46">
        <f ca="1">IF(CL8=0,'No Liability_50 years'!$B$31*-1,0)</f>
        <v>0</v>
      </c>
      <c r="CM31" s="46">
        <f ca="1">IF(CM8=0,'No Liability_50 years'!$B$31*-1,0)</f>
        <v>0</v>
      </c>
      <c r="CN31" s="46">
        <f ca="1">IF(CN8=0,'No Liability_50 years'!$B$31*-1,0)</f>
        <v>0</v>
      </c>
      <c r="CO31" s="46">
        <f ca="1">IF(CO8=0,'No Liability_50 years'!$B$31*-1,0)</f>
        <v>0</v>
      </c>
      <c r="CP31" s="46">
        <f ca="1">IF(CP8=0,'No Liability_50 years'!$B$31*-1,0)</f>
        <v>0</v>
      </c>
      <c r="CQ31" s="46">
        <f ca="1">IF(CQ8=0,'No Liability_50 years'!$B$31*-1,0)</f>
        <v>0</v>
      </c>
      <c r="CR31" s="46">
        <f ca="1">IF(CR8=0,'No Liability_50 years'!$B$31*-1,0)</f>
        <v>0</v>
      </c>
      <c r="CS31" s="46">
        <f ca="1">IF(CS8=0,'No Liability_50 years'!$B$31*-1,0)</f>
        <v>0</v>
      </c>
      <c r="CT31" s="46">
        <f ca="1">IF(CT8=0,'No Liability_50 years'!$B$31*-1,0)</f>
        <v>0</v>
      </c>
      <c r="CU31" s="46">
        <f ca="1">IF(CU8=0,'No Liability_50 years'!$B$31*-1,0)</f>
        <v>0</v>
      </c>
      <c r="CV31" s="46">
        <f ca="1">IF(CV8=0,'No Liability_50 years'!$B$31*-1,0)</f>
        <v>0</v>
      </c>
      <c r="CW31" s="46">
        <f ca="1">IF(CW8=0,'No Liability_50 years'!$B$31*-1,0)</f>
        <v>0</v>
      </c>
      <c r="CX31" s="46">
        <f ca="1">IF(CX8=0,'No Liability_50 years'!$B$31*-1,0)</f>
        <v>0</v>
      </c>
      <c r="CY31" s="46">
        <f ca="1">IF(CY8=0,'No Liability_50 years'!$B$31*-1,0)</f>
        <v>0</v>
      </c>
      <c r="CZ31" s="46">
        <f ca="1">IF(CZ8=0,'No Liability_50 years'!$B$31*-1,0)</f>
        <v>0</v>
      </c>
    </row>
    <row r="32" spans="1:104" s="3" customFormat="1">
      <c r="A32" s="44" t="s">
        <v>63</v>
      </c>
      <c r="B32" s="41">
        <v>10000</v>
      </c>
      <c r="C32" s="45" t="s">
        <v>12</v>
      </c>
      <c r="D32" s="46">
        <f t="shared" si="34"/>
        <v>-10000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</row>
    <row r="33" spans="1:104" s="3" customFormat="1">
      <c r="A33" s="44" t="s">
        <v>68</v>
      </c>
      <c r="B33" s="41">
        <v>20000</v>
      </c>
      <c r="C33" s="45" t="s">
        <v>12</v>
      </c>
      <c r="D33" s="46">
        <f t="shared" si="34"/>
        <v>-20000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</row>
    <row r="34" spans="1:104" s="3" customFormat="1" ht="23.25">
      <c r="A34" s="44" t="s">
        <v>69</v>
      </c>
      <c r="B34" s="41">
        <v>10000</v>
      </c>
      <c r="C34" s="45" t="s">
        <v>12</v>
      </c>
      <c r="D34" s="46">
        <f t="shared" si="34"/>
        <v>-10000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</row>
    <row r="35" spans="1:104" s="3" customFormat="1">
      <c r="A35" s="44" t="s">
        <v>51</v>
      </c>
      <c r="B35" s="41">
        <v>20000</v>
      </c>
      <c r="C35" s="45" t="s">
        <v>12</v>
      </c>
      <c r="D35" s="46">
        <f t="shared" si="34"/>
        <v>-20000</v>
      </c>
      <c r="E35" s="46">
        <f ca="1">IF(E8=0,'No Liability_50 years'!$B$35*-1,0)</f>
        <v>0</v>
      </c>
      <c r="F35" s="46">
        <f ca="1">IF(F8=0,'No Liability_50 years'!$B$35*-1,0)</f>
        <v>0</v>
      </c>
      <c r="G35" s="46">
        <f ca="1">IF(G8=0,'No Liability_50 years'!$B$35*-1,0)</f>
        <v>0</v>
      </c>
      <c r="H35" s="46">
        <f ca="1">IF(H8=0,'No Liability_50 years'!$B$35*-1,0)</f>
        <v>0</v>
      </c>
      <c r="I35" s="46">
        <f ca="1">IF(I8=0,'No Liability_50 years'!$B$35*-1,0)</f>
        <v>0</v>
      </c>
      <c r="J35" s="46">
        <f ca="1">IF(J8=0,'No Liability_50 years'!$B$35*-1,0)</f>
        <v>0</v>
      </c>
      <c r="K35" s="46">
        <f ca="1">IF(K8=0,'No Liability_50 years'!$B$35*-1,0)</f>
        <v>0</v>
      </c>
      <c r="L35" s="46">
        <f ca="1">IF(L8=0,'No Liability_50 years'!$B$35*-1,0)</f>
        <v>0</v>
      </c>
      <c r="M35" s="46">
        <f ca="1">IF(M8=0,'No Liability_50 years'!$B$35*-1,0)</f>
        <v>0</v>
      </c>
      <c r="N35" s="46">
        <f ca="1">IF(N8=0,'No Liability_50 years'!$B$35*-1,0)</f>
        <v>0</v>
      </c>
      <c r="O35" s="46">
        <f ca="1">IF(O8=0,'No Liability_50 years'!$B$35*-1,0)</f>
        <v>0</v>
      </c>
      <c r="P35" s="46">
        <f ca="1">IF(P8=0,'No Liability_50 years'!$B$35*-1,0)</f>
        <v>0</v>
      </c>
      <c r="Q35" s="46">
        <f ca="1">IF(Q8=0,'No Liability_50 years'!$B$35*-1,0)</f>
        <v>0</v>
      </c>
      <c r="R35" s="46">
        <f ca="1">IF(R8=0,'No Liability_50 years'!$B$35*-1,0)</f>
        <v>0</v>
      </c>
      <c r="S35" s="46">
        <f ca="1">IF(S8=0,'No Liability_50 years'!$B$35*-1,0)</f>
        <v>0</v>
      </c>
      <c r="T35" s="46">
        <f ca="1">IF(T8=0,'No Liability_50 years'!$B$35*-1,0)</f>
        <v>0</v>
      </c>
      <c r="U35" s="46">
        <f ca="1">IF(U8=0,'No Liability_50 years'!$B$35*-1,0)</f>
        <v>0</v>
      </c>
      <c r="V35" s="46">
        <f ca="1">IF(V8=0,'No Liability_50 years'!$B$35*-1,0)</f>
        <v>0</v>
      </c>
      <c r="W35" s="46">
        <f ca="1">IF(W8=0,'No Liability_50 years'!$B$35*-1,0)</f>
        <v>0</v>
      </c>
      <c r="X35" s="46">
        <f ca="1">IF(X8=0,'No Liability_50 years'!$B$35*-1,0)</f>
        <v>0</v>
      </c>
      <c r="Y35" s="46">
        <f ca="1">IF(Y8=0,'No Liability_50 years'!$B$35*-1,0)</f>
        <v>0</v>
      </c>
      <c r="Z35" s="46">
        <f ca="1">IF(Z8=0,'No Liability_50 years'!$B$35*-1,0)</f>
        <v>0</v>
      </c>
      <c r="AA35" s="46">
        <f ca="1">IF(AA8=0,'No Liability_50 years'!$B$35*-1,0)</f>
        <v>0</v>
      </c>
      <c r="AB35" s="46">
        <f ca="1">IF(AB8=0,'No Liability_50 years'!$B$35*-1,0)</f>
        <v>0</v>
      </c>
      <c r="AC35" s="46">
        <f ca="1">IF(AC8=0,'No Liability_50 years'!$B$35*-1,0)</f>
        <v>0</v>
      </c>
      <c r="AD35" s="46">
        <f ca="1">IF(AD8=0,'No Liability_50 years'!$B$35*-1,0)</f>
        <v>0</v>
      </c>
      <c r="AE35" s="46">
        <f ca="1">IF(AE8=0,'No Liability_50 years'!$B$35*-1,0)</f>
        <v>0</v>
      </c>
      <c r="AF35" s="46">
        <f ca="1">IF(AF8=0,'No Liability_50 years'!$B$35*-1,0)</f>
        <v>0</v>
      </c>
      <c r="AG35" s="46">
        <f ca="1">IF(AG8=0,'No Liability_50 years'!$B$35*-1,0)</f>
        <v>0</v>
      </c>
      <c r="AH35" s="46">
        <f ca="1">IF(AH8=0,'No Liability_50 years'!$B$35*-1,0)</f>
        <v>0</v>
      </c>
      <c r="AI35" s="46">
        <f ca="1">IF(AI8=0,'No Liability_50 years'!$B$35*-1,0)</f>
        <v>0</v>
      </c>
      <c r="AJ35" s="46">
        <f ca="1">IF(AJ8=0,'No Liability_50 years'!$B$35*-1,0)</f>
        <v>0</v>
      </c>
      <c r="AK35" s="46">
        <f ca="1">IF(AK8=0,'No Liability_50 years'!$B$35*-1,0)</f>
        <v>0</v>
      </c>
      <c r="AL35" s="46">
        <f ca="1">IF(AL8=0,'No Liability_50 years'!$B$35*-1,0)</f>
        <v>0</v>
      </c>
      <c r="AM35" s="46">
        <f ca="1">IF(AM8=0,'No Liability_50 years'!$B$35*-1,0)</f>
        <v>0</v>
      </c>
      <c r="AN35" s="46">
        <f ca="1">IF(AN8=0,'No Liability_50 years'!$B$35*-1,0)</f>
        <v>0</v>
      </c>
      <c r="AO35" s="46">
        <f ca="1">IF(AO8=0,'No Liability_50 years'!$B$35*-1,0)</f>
        <v>0</v>
      </c>
      <c r="AP35" s="46">
        <f ca="1">IF(AP8=0,'No Liability_50 years'!$B$35*-1,0)</f>
        <v>0</v>
      </c>
      <c r="AQ35" s="46">
        <f ca="1">IF(AQ8=0,'No Liability_50 years'!$B$35*-1,0)</f>
        <v>0</v>
      </c>
      <c r="AR35" s="46">
        <f ca="1">IF(AR8=0,'No Liability_50 years'!$B$35*-1,0)</f>
        <v>0</v>
      </c>
      <c r="AS35" s="46">
        <f ca="1">IF(AS8=0,'No Liability_50 years'!$B$35*-1,0)</f>
        <v>0</v>
      </c>
      <c r="AT35" s="46">
        <f ca="1">IF(AT8=0,'No Liability_50 years'!$B$35*-1,0)</f>
        <v>0</v>
      </c>
      <c r="AU35" s="46">
        <f ca="1">IF(AU8=0,'No Liability_50 years'!$B$35*-1,0)</f>
        <v>0</v>
      </c>
      <c r="AV35" s="46">
        <f ca="1">IF(AV8=0,'No Liability_50 years'!$B$35*-1,0)</f>
        <v>0</v>
      </c>
      <c r="AW35" s="46">
        <f ca="1">IF(AW8=0,'No Liability_50 years'!$B$35*-1,0)</f>
        <v>0</v>
      </c>
      <c r="AX35" s="46">
        <f ca="1">IF(AX8=0,'No Liability_50 years'!$B$35*-1,0)</f>
        <v>0</v>
      </c>
      <c r="AY35" s="46">
        <f ca="1">IF(AY8=0,'No Liability_50 years'!$B$35*-1,0)</f>
        <v>0</v>
      </c>
      <c r="AZ35" s="46">
        <f ca="1">IF(AZ8=0,'No Liability_50 years'!$B$35*-1,0)</f>
        <v>0</v>
      </c>
      <c r="BA35" s="46">
        <f ca="1">IF(BA8=0,'No Liability_50 years'!$B$35*-1,0)</f>
        <v>0</v>
      </c>
      <c r="BB35" s="46">
        <f ca="1">IF(BB8=0,'No Liability_50 years'!$B$35*-1,0)</f>
        <v>0</v>
      </c>
      <c r="BC35" s="46">
        <f ca="1">IF(BC8=0,'No Liability_50 years'!$B$35*-1,0)</f>
        <v>0</v>
      </c>
      <c r="BD35" s="46">
        <f ca="1">IF(BD8=0,'No Liability_50 years'!$B$35*-1,0)</f>
        <v>0</v>
      </c>
      <c r="BE35" s="46">
        <f ca="1">IF(BE8=0,'No Liability_50 years'!$B$35*-1,0)</f>
        <v>0</v>
      </c>
      <c r="BF35" s="46">
        <f ca="1">IF(BF8=0,'No Liability_50 years'!$B$35*-1,0)</f>
        <v>0</v>
      </c>
      <c r="BG35" s="46">
        <f ca="1">IF(BG8=0,'No Liability_50 years'!$B$35*-1,0)</f>
        <v>0</v>
      </c>
      <c r="BH35" s="46">
        <f ca="1">IF(BH8=0,'No Liability_50 years'!$B$35*-1,0)</f>
        <v>0</v>
      </c>
      <c r="BI35" s="46">
        <f ca="1">IF(BI8=0,'No Liability_50 years'!$B$35*-1,0)</f>
        <v>0</v>
      </c>
      <c r="BJ35" s="46">
        <f ca="1">IF(BJ8=0,'No Liability_50 years'!$B$35*-1,0)</f>
        <v>0</v>
      </c>
      <c r="BK35" s="46">
        <f ca="1">IF(BK8=0,'No Liability_50 years'!$B$35*-1,0)</f>
        <v>0</v>
      </c>
      <c r="BL35" s="46">
        <f ca="1">IF(BL8=0,'No Liability_50 years'!$B$35*-1,0)</f>
        <v>0</v>
      </c>
      <c r="BM35" s="46">
        <f ca="1">IF(BM8=0,'No Liability_50 years'!$B$35*-1,0)</f>
        <v>0</v>
      </c>
      <c r="BN35" s="46">
        <f ca="1">IF(BN8=0,'No Liability_50 years'!$B$35*-1,0)</f>
        <v>0</v>
      </c>
      <c r="BO35" s="46">
        <f ca="1">IF(BO8=0,'No Liability_50 years'!$B$35*-1,0)</f>
        <v>0</v>
      </c>
      <c r="BP35" s="46">
        <f ca="1">IF(BP8=0,'No Liability_50 years'!$B$35*-1,0)</f>
        <v>0</v>
      </c>
      <c r="BQ35" s="46">
        <f ca="1">IF(BQ8=0,'No Liability_50 years'!$B$35*-1,0)</f>
        <v>0</v>
      </c>
      <c r="BR35" s="46">
        <f ca="1">IF(BR8=0,'No Liability_50 years'!$B$35*-1,0)</f>
        <v>0</v>
      </c>
      <c r="BS35" s="46">
        <f ca="1">IF(BS8=0,'No Liability_50 years'!$B$35*-1,0)</f>
        <v>0</v>
      </c>
      <c r="BT35" s="46">
        <f ca="1">IF(BT8=0,'No Liability_50 years'!$B$35*-1,0)</f>
        <v>0</v>
      </c>
      <c r="BU35" s="46">
        <f ca="1">IF(BU8=0,'No Liability_50 years'!$B$35*-1,0)</f>
        <v>0</v>
      </c>
      <c r="BV35" s="46">
        <f ca="1">IF(BV8=0,'No Liability_50 years'!$B$35*-1,0)</f>
        <v>0</v>
      </c>
      <c r="BW35" s="46">
        <f ca="1">IF(BW8=0,'No Liability_50 years'!$B$35*-1,0)</f>
        <v>0</v>
      </c>
      <c r="BX35" s="46">
        <f ca="1">IF(BX8=0,'No Liability_50 years'!$B$35*-1,0)</f>
        <v>0</v>
      </c>
      <c r="BY35" s="46">
        <f ca="1">IF(BY8=0,'No Liability_50 years'!$B$35*-1,0)</f>
        <v>0</v>
      </c>
      <c r="BZ35" s="46">
        <f ca="1">IF(BZ8=0,'No Liability_50 years'!$B$35*-1,0)</f>
        <v>0</v>
      </c>
      <c r="CA35" s="46">
        <f ca="1">IF(CA8=0,'No Liability_50 years'!$B$35*-1,0)</f>
        <v>0</v>
      </c>
      <c r="CB35" s="46">
        <f ca="1">IF(CB8=0,'No Liability_50 years'!$B$35*-1,0)</f>
        <v>0</v>
      </c>
      <c r="CC35" s="46">
        <f ca="1">IF(CC8=0,'No Liability_50 years'!$B$35*-1,0)</f>
        <v>0</v>
      </c>
      <c r="CD35" s="46">
        <f ca="1">IF(CD8=0,'No Liability_50 years'!$B$35*-1,0)</f>
        <v>0</v>
      </c>
      <c r="CE35" s="46">
        <f ca="1">IF(CE8=0,'No Liability_50 years'!$B$35*-1,0)</f>
        <v>0</v>
      </c>
      <c r="CF35" s="46">
        <f ca="1">IF(CF8=0,'No Liability_50 years'!$B$35*-1,0)</f>
        <v>0</v>
      </c>
      <c r="CG35" s="46">
        <f ca="1">IF(CG8=0,'No Liability_50 years'!$B$35*-1,0)</f>
        <v>0</v>
      </c>
      <c r="CH35" s="46">
        <f ca="1">IF(CH8=0,'No Liability_50 years'!$B$35*-1,0)</f>
        <v>0</v>
      </c>
      <c r="CI35" s="46">
        <f ca="1">IF(CI8=0,'No Liability_50 years'!$B$35*-1,0)</f>
        <v>0</v>
      </c>
      <c r="CJ35" s="46">
        <f ca="1">IF(CJ8=0,'No Liability_50 years'!$B$35*-1,0)</f>
        <v>0</v>
      </c>
      <c r="CK35" s="46">
        <f ca="1">IF(CK8=0,'No Liability_50 years'!$B$35*-1,0)</f>
        <v>0</v>
      </c>
      <c r="CL35" s="46">
        <f ca="1">IF(CL8=0,'No Liability_50 years'!$B$35*-1,0)</f>
        <v>0</v>
      </c>
      <c r="CM35" s="46">
        <f ca="1">IF(CM8=0,'No Liability_50 years'!$B$35*-1,0)</f>
        <v>0</v>
      </c>
      <c r="CN35" s="46">
        <f ca="1">IF(CN8=0,'No Liability_50 years'!$B$35*-1,0)</f>
        <v>0</v>
      </c>
      <c r="CO35" s="46">
        <f ca="1">IF(CO8=0,'No Liability_50 years'!$B$35*-1,0)</f>
        <v>0</v>
      </c>
      <c r="CP35" s="46">
        <f ca="1">IF(CP8=0,'No Liability_50 years'!$B$35*-1,0)</f>
        <v>0</v>
      </c>
      <c r="CQ35" s="46">
        <f ca="1">IF(CQ8=0,'No Liability_50 years'!$B$35*-1,0)</f>
        <v>0</v>
      </c>
      <c r="CR35" s="46">
        <f ca="1">IF(CR8=0,'No Liability_50 years'!$B$35*-1,0)</f>
        <v>0</v>
      </c>
      <c r="CS35" s="46">
        <f ca="1">IF(CS8=0,'No Liability_50 years'!$B$35*-1,0)</f>
        <v>0</v>
      </c>
      <c r="CT35" s="46">
        <f ca="1">IF(CT8=0,'No Liability_50 years'!$B$35*-1,0)</f>
        <v>0</v>
      </c>
      <c r="CU35" s="46">
        <f ca="1">IF(CU8=0,'No Liability_50 years'!$B$35*-1,0)</f>
        <v>0</v>
      </c>
      <c r="CV35" s="46">
        <f ca="1">IF(CV8=0,'No Liability_50 years'!$B$35*-1,0)</f>
        <v>0</v>
      </c>
      <c r="CW35" s="46">
        <f ca="1">IF(CW8=0,'No Liability_50 years'!$B$35*-1,0)</f>
        <v>0</v>
      </c>
      <c r="CX35" s="46">
        <f ca="1">IF(CX8=0,'No Liability_50 years'!$B$35*-1,0)</f>
        <v>0</v>
      </c>
      <c r="CY35" s="46">
        <f ca="1">IF(CY8=0,'No Liability_50 years'!$B$35*-1,0)</f>
        <v>0</v>
      </c>
      <c r="CZ35" s="46">
        <f ca="1">IF(CZ8=0,'No Liability_50 years'!$B$35*-1,0)</f>
        <v>0</v>
      </c>
    </row>
    <row r="36" spans="1:104" s="3" customFormat="1" ht="30.75" customHeight="1">
      <c r="A36" s="44" t="s">
        <v>66</v>
      </c>
      <c r="B36" s="41">
        <v>10000</v>
      </c>
      <c r="C36" s="45"/>
      <c r="D36" s="46">
        <f t="shared" si="34"/>
        <v>-10000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</row>
    <row r="37" spans="1:104" s="3" customFormat="1" ht="23.25">
      <c r="A37" s="44" t="s">
        <v>14</v>
      </c>
      <c r="B37" s="41">
        <v>0</v>
      </c>
      <c r="C37" s="35" t="s">
        <v>13</v>
      </c>
      <c r="D37" s="46">
        <f t="shared" si="34"/>
        <v>0</v>
      </c>
      <c r="E37" s="43">
        <f t="shared" ref="E37:AJ37" si="35">$B37*C2*-1</f>
        <v>0</v>
      </c>
      <c r="F37" s="43">
        <f t="shared" si="35"/>
        <v>0</v>
      </c>
      <c r="G37" s="43">
        <f t="shared" si="35"/>
        <v>0</v>
      </c>
      <c r="H37" s="43">
        <f t="shared" si="35"/>
        <v>0</v>
      </c>
      <c r="I37" s="43">
        <f t="shared" si="35"/>
        <v>0</v>
      </c>
      <c r="J37" s="43">
        <f t="shared" si="35"/>
        <v>0</v>
      </c>
      <c r="K37" s="43">
        <f t="shared" si="35"/>
        <v>0</v>
      </c>
      <c r="L37" s="43">
        <f t="shared" si="35"/>
        <v>0</v>
      </c>
      <c r="M37" s="43">
        <f t="shared" si="35"/>
        <v>0</v>
      </c>
      <c r="N37" s="43">
        <f t="shared" si="35"/>
        <v>0</v>
      </c>
      <c r="O37" s="43">
        <f t="shared" si="35"/>
        <v>0</v>
      </c>
      <c r="P37" s="43">
        <f t="shared" si="35"/>
        <v>0</v>
      </c>
      <c r="Q37" s="43">
        <f t="shared" si="35"/>
        <v>0</v>
      </c>
      <c r="R37" s="43">
        <f t="shared" si="35"/>
        <v>0</v>
      </c>
      <c r="S37" s="43">
        <f t="shared" si="35"/>
        <v>0</v>
      </c>
      <c r="T37" s="43">
        <f t="shared" si="35"/>
        <v>0</v>
      </c>
      <c r="U37" s="43">
        <f t="shared" si="35"/>
        <v>0</v>
      </c>
      <c r="V37" s="43">
        <f t="shared" si="35"/>
        <v>0</v>
      </c>
      <c r="W37" s="43">
        <f t="shared" si="35"/>
        <v>0</v>
      </c>
      <c r="X37" s="43">
        <f t="shared" si="35"/>
        <v>0</v>
      </c>
      <c r="Y37" s="43">
        <f t="shared" si="35"/>
        <v>0</v>
      </c>
      <c r="Z37" s="43">
        <f t="shared" si="35"/>
        <v>0</v>
      </c>
      <c r="AA37" s="43">
        <f t="shared" si="35"/>
        <v>0</v>
      </c>
      <c r="AB37" s="43">
        <f t="shared" si="35"/>
        <v>0</v>
      </c>
      <c r="AC37" s="43">
        <f t="shared" si="35"/>
        <v>0</v>
      </c>
      <c r="AD37" s="43">
        <f t="shared" si="35"/>
        <v>0</v>
      </c>
      <c r="AE37" s="43">
        <f t="shared" si="35"/>
        <v>0</v>
      </c>
      <c r="AF37" s="43">
        <f t="shared" si="35"/>
        <v>0</v>
      </c>
      <c r="AG37" s="43">
        <f t="shared" si="35"/>
        <v>0</v>
      </c>
      <c r="AH37" s="43">
        <f t="shared" si="35"/>
        <v>0</v>
      </c>
      <c r="AI37" s="43">
        <f t="shared" si="35"/>
        <v>0</v>
      </c>
      <c r="AJ37" s="43">
        <f t="shared" si="35"/>
        <v>0</v>
      </c>
      <c r="AK37" s="43">
        <f t="shared" ref="AK37:BP37" si="36">$B37*AI2*-1</f>
        <v>0</v>
      </c>
      <c r="AL37" s="43">
        <f t="shared" si="36"/>
        <v>0</v>
      </c>
      <c r="AM37" s="43">
        <f t="shared" si="36"/>
        <v>0</v>
      </c>
      <c r="AN37" s="43">
        <f t="shared" si="36"/>
        <v>0</v>
      </c>
      <c r="AO37" s="43">
        <f t="shared" si="36"/>
        <v>0</v>
      </c>
      <c r="AP37" s="43">
        <f t="shared" si="36"/>
        <v>0</v>
      </c>
      <c r="AQ37" s="43">
        <f t="shared" si="36"/>
        <v>0</v>
      </c>
      <c r="AR37" s="43">
        <f t="shared" si="36"/>
        <v>0</v>
      </c>
      <c r="AS37" s="43">
        <f t="shared" si="36"/>
        <v>0</v>
      </c>
      <c r="AT37" s="43">
        <f t="shared" si="36"/>
        <v>0</v>
      </c>
      <c r="AU37" s="43">
        <f t="shared" si="36"/>
        <v>0</v>
      </c>
      <c r="AV37" s="43">
        <f t="shared" si="36"/>
        <v>0</v>
      </c>
      <c r="AW37" s="43">
        <f t="shared" si="36"/>
        <v>0</v>
      </c>
      <c r="AX37" s="43">
        <f t="shared" si="36"/>
        <v>0</v>
      </c>
      <c r="AY37" s="43">
        <f t="shared" si="36"/>
        <v>0</v>
      </c>
      <c r="AZ37" s="43">
        <f t="shared" si="36"/>
        <v>0</v>
      </c>
      <c r="BA37" s="43">
        <f t="shared" si="36"/>
        <v>0</v>
      </c>
      <c r="BB37" s="43">
        <f t="shared" si="36"/>
        <v>0</v>
      </c>
      <c r="BC37" s="43">
        <f t="shared" si="36"/>
        <v>0</v>
      </c>
      <c r="BD37" s="43">
        <f t="shared" si="36"/>
        <v>0</v>
      </c>
      <c r="BE37" s="43">
        <f t="shared" si="36"/>
        <v>0</v>
      </c>
      <c r="BF37" s="43">
        <f t="shared" si="36"/>
        <v>0</v>
      </c>
      <c r="BG37" s="43">
        <f t="shared" si="36"/>
        <v>0</v>
      </c>
      <c r="BH37" s="43">
        <f t="shared" si="36"/>
        <v>0</v>
      </c>
      <c r="BI37" s="43">
        <f t="shared" si="36"/>
        <v>0</v>
      </c>
      <c r="BJ37" s="43">
        <f t="shared" si="36"/>
        <v>0</v>
      </c>
      <c r="BK37" s="43">
        <f t="shared" si="36"/>
        <v>0</v>
      </c>
      <c r="BL37" s="43">
        <f t="shared" si="36"/>
        <v>0</v>
      </c>
      <c r="BM37" s="43">
        <f t="shared" si="36"/>
        <v>0</v>
      </c>
      <c r="BN37" s="43">
        <f t="shared" si="36"/>
        <v>0</v>
      </c>
      <c r="BO37" s="43">
        <f t="shared" si="36"/>
        <v>0</v>
      </c>
      <c r="BP37" s="43">
        <f t="shared" si="36"/>
        <v>0</v>
      </c>
      <c r="BQ37" s="43">
        <f t="shared" ref="BQ37:CV37" si="37">$B37*BO2*-1</f>
        <v>0</v>
      </c>
      <c r="BR37" s="43">
        <f t="shared" si="37"/>
        <v>0</v>
      </c>
      <c r="BS37" s="43">
        <f t="shared" si="37"/>
        <v>0</v>
      </c>
      <c r="BT37" s="43">
        <f t="shared" si="37"/>
        <v>0</v>
      </c>
      <c r="BU37" s="43">
        <f t="shared" si="37"/>
        <v>0</v>
      </c>
      <c r="BV37" s="43">
        <f t="shared" si="37"/>
        <v>0</v>
      </c>
      <c r="BW37" s="43">
        <f t="shared" si="37"/>
        <v>0</v>
      </c>
      <c r="BX37" s="43">
        <f t="shared" si="37"/>
        <v>0</v>
      </c>
      <c r="BY37" s="43">
        <f t="shared" si="37"/>
        <v>0</v>
      </c>
      <c r="BZ37" s="43">
        <f t="shared" si="37"/>
        <v>0</v>
      </c>
      <c r="CA37" s="43">
        <f t="shared" si="37"/>
        <v>0</v>
      </c>
      <c r="CB37" s="43">
        <f t="shared" si="37"/>
        <v>0</v>
      </c>
      <c r="CC37" s="43">
        <f t="shared" si="37"/>
        <v>0</v>
      </c>
      <c r="CD37" s="43">
        <f t="shared" si="37"/>
        <v>0</v>
      </c>
      <c r="CE37" s="43">
        <f t="shared" si="37"/>
        <v>0</v>
      </c>
      <c r="CF37" s="43">
        <f t="shared" si="37"/>
        <v>0</v>
      </c>
      <c r="CG37" s="43">
        <f t="shared" si="37"/>
        <v>0</v>
      </c>
      <c r="CH37" s="43">
        <f t="shared" si="37"/>
        <v>0</v>
      </c>
      <c r="CI37" s="43">
        <f t="shared" si="37"/>
        <v>0</v>
      </c>
      <c r="CJ37" s="43">
        <f t="shared" si="37"/>
        <v>0</v>
      </c>
      <c r="CK37" s="43">
        <f t="shared" si="37"/>
        <v>0</v>
      </c>
      <c r="CL37" s="43">
        <f t="shared" si="37"/>
        <v>0</v>
      </c>
      <c r="CM37" s="43">
        <f t="shared" si="37"/>
        <v>0</v>
      </c>
      <c r="CN37" s="43">
        <f t="shared" si="37"/>
        <v>0</v>
      </c>
      <c r="CO37" s="43">
        <f t="shared" si="37"/>
        <v>0</v>
      </c>
      <c r="CP37" s="43">
        <f t="shared" si="37"/>
        <v>0</v>
      </c>
      <c r="CQ37" s="43">
        <f t="shared" si="37"/>
        <v>0</v>
      </c>
      <c r="CR37" s="43">
        <f t="shared" si="37"/>
        <v>0</v>
      </c>
      <c r="CS37" s="43">
        <f t="shared" si="37"/>
        <v>0</v>
      </c>
      <c r="CT37" s="43">
        <f t="shared" si="37"/>
        <v>0</v>
      </c>
      <c r="CU37" s="43">
        <f t="shared" si="37"/>
        <v>0</v>
      </c>
      <c r="CV37" s="43">
        <f t="shared" si="37"/>
        <v>0</v>
      </c>
      <c r="CW37" s="43">
        <f t="shared" ref="CW37:EB37" si="38">$B37*CU2*-1</f>
        <v>0</v>
      </c>
      <c r="CX37" s="43">
        <f t="shared" si="38"/>
        <v>0</v>
      </c>
      <c r="CY37" s="43">
        <f t="shared" si="38"/>
        <v>0</v>
      </c>
      <c r="CZ37" s="43">
        <f t="shared" si="38"/>
        <v>0</v>
      </c>
    </row>
    <row r="38" spans="1:104" s="3" customFormat="1" ht="12" customHeight="1">
      <c r="A38" s="115" t="s">
        <v>48</v>
      </c>
      <c r="B38" s="115"/>
      <c r="C38" s="115"/>
      <c r="D38" s="12">
        <f t="shared" ref="D38:AI38" si="39">SUM(D26:D37)</f>
        <v>-134000</v>
      </c>
      <c r="E38" s="12">
        <f t="shared" si="39"/>
        <v>-4000</v>
      </c>
      <c r="F38" s="12">
        <f t="shared" si="39"/>
        <v>-4000</v>
      </c>
      <c r="G38" s="12">
        <f t="shared" si="39"/>
        <v>-4000</v>
      </c>
      <c r="H38" s="12">
        <f t="shared" si="39"/>
        <v>-4000</v>
      </c>
      <c r="I38" s="12">
        <f t="shared" si="39"/>
        <v>-4000</v>
      </c>
      <c r="J38" s="12">
        <f t="shared" si="39"/>
        <v>-4000</v>
      </c>
      <c r="K38" s="12">
        <f t="shared" si="39"/>
        <v>-4000</v>
      </c>
      <c r="L38" s="12">
        <f t="shared" si="39"/>
        <v>-4000</v>
      </c>
      <c r="M38" s="12">
        <f t="shared" si="39"/>
        <v>-4000</v>
      </c>
      <c r="N38" s="12">
        <f t="shared" si="39"/>
        <v>-4000</v>
      </c>
      <c r="O38" s="12">
        <f t="shared" si="39"/>
        <v>-4000</v>
      </c>
      <c r="P38" s="12">
        <f t="shared" si="39"/>
        <v>-4000</v>
      </c>
      <c r="Q38" s="12">
        <f t="shared" si="39"/>
        <v>-4000</v>
      </c>
      <c r="R38" s="12">
        <f t="shared" si="39"/>
        <v>-4000</v>
      </c>
      <c r="S38" s="12">
        <f t="shared" si="39"/>
        <v>-4000</v>
      </c>
      <c r="T38" s="12">
        <f t="shared" si="39"/>
        <v>-4000</v>
      </c>
      <c r="U38" s="12">
        <f t="shared" si="39"/>
        <v>-4000</v>
      </c>
      <c r="V38" s="12">
        <f t="shared" si="39"/>
        <v>-4000</v>
      </c>
      <c r="W38" s="12">
        <f t="shared" si="39"/>
        <v>-4000</v>
      </c>
      <c r="X38" s="12">
        <f t="shared" si="39"/>
        <v>-4000</v>
      </c>
      <c r="Y38" s="12">
        <f t="shared" si="39"/>
        <v>-4000</v>
      </c>
      <c r="Z38" s="12">
        <f t="shared" si="39"/>
        <v>-4000</v>
      </c>
      <c r="AA38" s="12">
        <f t="shared" si="39"/>
        <v>-4000</v>
      </c>
      <c r="AB38" s="12">
        <f t="shared" si="39"/>
        <v>-4000</v>
      </c>
      <c r="AC38" s="12">
        <f t="shared" si="39"/>
        <v>-4000</v>
      </c>
      <c r="AD38" s="12">
        <f t="shared" si="39"/>
        <v>-4000</v>
      </c>
      <c r="AE38" s="12">
        <f t="shared" si="39"/>
        <v>-4000</v>
      </c>
      <c r="AF38" s="12">
        <f t="shared" si="39"/>
        <v>-4000</v>
      </c>
      <c r="AG38" s="12">
        <f t="shared" si="39"/>
        <v>-4000</v>
      </c>
      <c r="AH38" s="12">
        <f t="shared" si="39"/>
        <v>-4000</v>
      </c>
      <c r="AI38" s="12">
        <f t="shared" si="39"/>
        <v>-4000</v>
      </c>
      <c r="AJ38" s="12">
        <f t="shared" ref="AJ38:BO38" si="40">SUM(AJ26:AJ37)</f>
        <v>-4000</v>
      </c>
      <c r="AK38" s="12">
        <f t="shared" si="40"/>
        <v>-4000</v>
      </c>
      <c r="AL38" s="12">
        <f t="shared" si="40"/>
        <v>-4000</v>
      </c>
      <c r="AM38" s="12">
        <f t="shared" si="40"/>
        <v>-4000</v>
      </c>
      <c r="AN38" s="12">
        <f t="shared" si="40"/>
        <v>-4000</v>
      </c>
      <c r="AO38" s="12">
        <f t="shared" si="40"/>
        <v>-4000</v>
      </c>
      <c r="AP38" s="12">
        <f t="shared" si="40"/>
        <v>-4000</v>
      </c>
      <c r="AQ38" s="12">
        <f t="shared" si="40"/>
        <v>-4000</v>
      </c>
      <c r="AR38" s="12">
        <f t="shared" si="40"/>
        <v>-4000</v>
      </c>
      <c r="AS38" s="12">
        <f t="shared" si="40"/>
        <v>-4000</v>
      </c>
      <c r="AT38" s="12">
        <f t="shared" si="40"/>
        <v>-4000</v>
      </c>
      <c r="AU38" s="12">
        <f t="shared" si="40"/>
        <v>-4000</v>
      </c>
      <c r="AV38" s="12">
        <f t="shared" si="40"/>
        <v>-4000</v>
      </c>
      <c r="AW38" s="12">
        <f t="shared" si="40"/>
        <v>-4000</v>
      </c>
      <c r="AX38" s="12">
        <f t="shared" si="40"/>
        <v>-4000</v>
      </c>
      <c r="AY38" s="12">
        <f t="shared" si="40"/>
        <v>-4000</v>
      </c>
      <c r="AZ38" s="12">
        <f t="shared" si="40"/>
        <v>-4000</v>
      </c>
      <c r="BA38" s="12">
        <f t="shared" si="40"/>
        <v>-4000</v>
      </c>
      <c r="BB38" s="12">
        <f t="shared" si="40"/>
        <v>-4000</v>
      </c>
      <c r="BC38" s="12">
        <f t="shared" si="40"/>
        <v>-4000</v>
      </c>
      <c r="BD38" s="12">
        <f t="shared" si="40"/>
        <v>-4000</v>
      </c>
      <c r="BE38" s="12">
        <f t="shared" si="40"/>
        <v>-4000</v>
      </c>
      <c r="BF38" s="12">
        <f t="shared" si="40"/>
        <v>-4000</v>
      </c>
      <c r="BG38" s="12">
        <f t="shared" si="40"/>
        <v>-4000</v>
      </c>
      <c r="BH38" s="12">
        <f t="shared" si="40"/>
        <v>-4000</v>
      </c>
      <c r="BI38" s="12">
        <f t="shared" si="40"/>
        <v>-4000</v>
      </c>
      <c r="BJ38" s="12">
        <f t="shared" si="40"/>
        <v>-4000</v>
      </c>
      <c r="BK38" s="12">
        <f t="shared" si="40"/>
        <v>-4000</v>
      </c>
      <c r="BL38" s="12">
        <f t="shared" si="40"/>
        <v>-4000</v>
      </c>
      <c r="BM38" s="12">
        <f t="shared" si="40"/>
        <v>-4000</v>
      </c>
      <c r="BN38" s="12">
        <f t="shared" si="40"/>
        <v>-4000</v>
      </c>
      <c r="BO38" s="12">
        <f t="shared" si="40"/>
        <v>-4000</v>
      </c>
      <c r="BP38" s="12">
        <f t="shared" ref="BP38:CU38" si="41">SUM(BP26:BP37)</f>
        <v>-4000</v>
      </c>
      <c r="BQ38" s="12">
        <f t="shared" si="41"/>
        <v>-4000</v>
      </c>
      <c r="BR38" s="12">
        <f t="shared" si="41"/>
        <v>-4000</v>
      </c>
      <c r="BS38" s="12">
        <f t="shared" si="41"/>
        <v>-4000</v>
      </c>
      <c r="BT38" s="12">
        <f t="shared" si="41"/>
        <v>-4000</v>
      </c>
      <c r="BU38" s="12">
        <f t="shared" si="41"/>
        <v>-4000</v>
      </c>
      <c r="BV38" s="12">
        <f t="shared" si="41"/>
        <v>-4000</v>
      </c>
      <c r="BW38" s="12">
        <f t="shared" si="41"/>
        <v>-4000</v>
      </c>
      <c r="BX38" s="12">
        <f t="shared" si="41"/>
        <v>-4000</v>
      </c>
      <c r="BY38" s="12">
        <f t="shared" si="41"/>
        <v>-4000</v>
      </c>
      <c r="BZ38" s="12">
        <f t="shared" si="41"/>
        <v>-4000</v>
      </c>
      <c r="CA38" s="12">
        <f t="shared" si="41"/>
        <v>-4000</v>
      </c>
      <c r="CB38" s="12">
        <f t="shared" si="41"/>
        <v>-4000</v>
      </c>
      <c r="CC38" s="12">
        <f t="shared" si="41"/>
        <v>-4000</v>
      </c>
      <c r="CD38" s="12">
        <f t="shared" si="41"/>
        <v>-4000</v>
      </c>
      <c r="CE38" s="12">
        <f t="shared" si="41"/>
        <v>-4000</v>
      </c>
      <c r="CF38" s="12">
        <f t="shared" si="41"/>
        <v>-4000</v>
      </c>
      <c r="CG38" s="12">
        <f t="shared" si="41"/>
        <v>-4000</v>
      </c>
      <c r="CH38" s="12">
        <f t="shared" si="41"/>
        <v>-4000</v>
      </c>
      <c r="CI38" s="12">
        <f t="shared" si="41"/>
        <v>-4000</v>
      </c>
      <c r="CJ38" s="12">
        <f t="shared" si="41"/>
        <v>-4000</v>
      </c>
      <c r="CK38" s="12">
        <f t="shared" si="41"/>
        <v>-4000</v>
      </c>
      <c r="CL38" s="12">
        <f t="shared" si="41"/>
        <v>-4000</v>
      </c>
      <c r="CM38" s="12">
        <f t="shared" si="41"/>
        <v>-4000</v>
      </c>
      <c r="CN38" s="12">
        <f t="shared" si="41"/>
        <v>-4000</v>
      </c>
      <c r="CO38" s="12">
        <f t="shared" si="41"/>
        <v>-4000</v>
      </c>
      <c r="CP38" s="12">
        <f t="shared" si="41"/>
        <v>-4000</v>
      </c>
      <c r="CQ38" s="12">
        <f t="shared" si="41"/>
        <v>-4000</v>
      </c>
      <c r="CR38" s="12">
        <f t="shared" si="41"/>
        <v>-4000</v>
      </c>
      <c r="CS38" s="12">
        <f t="shared" si="41"/>
        <v>-4000</v>
      </c>
      <c r="CT38" s="12">
        <f t="shared" si="41"/>
        <v>-4000</v>
      </c>
      <c r="CU38" s="12">
        <f t="shared" si="41"/>
        <v>-4000</v>
      </c>
      <c r="CV38" s="12">
        <f>SUM(CV26:CV37)</f>
        <v>-4000</v>
      </c>
      <c r="CW38" s="12">
        <f>SUM(CW26:CW37)</f>
        <v>-4000</v>
      </c>
      <c r="CX38" s="12">
        <f>SUM(CX26:CX37)</f>
        <v>-4000</v>
      </c>
      <c r="CY38" s="12">
        <f>SUM(CY26:CY37)</f>
        <v>-4000</v>
      </c>
      <c r="CZ38" s="12">
        <f>SUM(CZ26:CZ37)</f>
        <v>-4000</v>
      </c>
    </row>
    <row r="39" spans="1:104" s="1" customFormat="1" ht="6" customHeight="1" thickBot="1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5"/>
    </row>
    <row r="40" spans="1:104" s="15" customFormat="1" ht="10.5" customHeight="1">
      <c r="A40" s="86" t="s">
        <v>49</v>
      </c>
      <c r="B40" s="87"/>
      <c r="C40" s="87"/>
      <c r="D40" s="57" t="s">
        <v>27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8"/>
    </row>
    <row r="41" spans="1:104" s="14" customFormat="1" ht="8.25" customHeight="1">
      <c r="A41" s="88"/>
      <c r="B41" s="89"/>
      <c r="C41" s="89"/>
      <c r="D41" s="31">
        <v>0</v>
      </c>
      <c r="E41" s="31">
        <f t="shared" ref="E41:AJ41" si="42">D41+1</f>
        <v>1</v>
      </c>
      <c r="F41" s="31">
        <f t="shared" si="42"/>
        <v>2</v>
      </c>
      <c r="G41" s="31">
        <f t="shared" si="42"/>
        <v>3</v>
      </c>
      <c r="H41" s="31">
        <f t="shared" si="42"/>
        <v>4</v>
      </c>
      <c r="I41" s="31">
        <f t="shared" si="42"/>
        <v>5</v>
      </c>
      <c r="J41" s="31">
        <f t="shared" si="42"/>
        <v>6</v>
      </c>
      <c r="K41" s="31">
        <f t="shared" si="42"/>
        <v>7</v>
      </c>
      <c r="L41" s="31">
        <f t="shared" si="42"/>
        <v>8</v>
      </c>
      <c r="M41" s="31">
        <f t="shared" si="42"/>
        <v>9</v>
      </c>
      <c r="N41" s="31">
        <f t="shared" si="42"/>
        <v>10</v>
      </c>
      <c r="O41" s="31">
        <f t="shared" si="42"/>
        <v>11</v>
      </c>
      <c r="P41" s="31">
        <f t="shared" si="42"/>
        <v>12</v>
      </c>
      <c r="Q41" s="31">
        <f t="shared" si="42"/>
        <v>13</v>
      </c>
      <c r="R41" s="31">
        <f t="shared" si="42"/>
        <v>14</v>
      </c>
      <c r="S41" s="31">
        <f t="shared" si="42"/>
        <v>15</v>
      </c>
      <c r="T41" s="31">
        <f t="shared" si="42"/>
        <v>16</v>
      </c>
      <c r="U41" s="31">
        <f t="shared" si="42"/>
        <v>17</v>
      </c>
      <c r="V41" s="31">
        <f t="shared" si="42"/>
        <v>18</v>
      </c>
      <c r="W41" s="31">
        <f t="shared" si="42"/>
        <v>19</v>
      </c>
      <c r="X41" s="31">
        <f t="shared" si="42"/>
        <v>20</v>
      </c>
      <c r="Y41" s="31">
        <f t="shared" si="42"/>
        <v>21</v>
      </c>
      <c r="Z41" s="31">
        <f t="shared" si="42"/>
        <v>22</v>
      </c>
      <c r="AA41" s="31">
        <f t="shared" si="42"/>
        <v>23</v>
      </c>
      <c r="AB41" s="31">
        <f t="shared" si="42"/>
        <v>24</v>
      </c>
      <c r="AC41" s="31">
        <f t="shared" si="42"/>
        <v>25</v>
      </c>
      <c r="AD41" s="31">
        <f t="shared" si="42"/>
        <v>26</v>
      </c>
      <c r="AE41" s="31">
        <f t="shared" si="42"/>
        <v>27</v>
      </c>
      <c r="AF41" s="31">
        <f t="shared" si="42"/>
        <v>28</v>
      </c>
      <c r="AG41" s="31">
        <f t="shared" si="42"/>
        <v>29</v>
      </c>
      <c r="AH41" s="31">
        <f t="shared" si="42"/>
        <v>30</v>
      </c>
      <c r="AI41" s="31">
        <f t="shared" si="42"/>
        <v>31</v>
      </c>
      <c r="AJ41" s="31">
        <f t="shared" si="42"/>
        <v>32</v>
      </c>
      <c r="AK41" s="31">
        <f t="shared" ref="AK41:BP41" si="43">AJ41+1</f>
        <v>33</v>
      </c>
      <c r="AL41" s="31">
        <f t="shared" si="43"/>
        <v>34</v>
      </c>
      <c r="AM41" s="31">
        <f t="shared" si="43"/>
        <v>35</v>
      </c>
      <c r="AN41" s="31">
        <f t="shared" si="43"/>
        <v>36</v>
      </c>
      <c r="AO41" s="31">
        <f t="shared" si="43"/>
        <v>37</v>
      </c>
      <c r="AP41" s="31">
        <f t="shared" si="43"/>
        <v>38</v>
      </c>
      <c r="AQ41" s="31">
        <f t="shared" si="43"/>
        <v>39</v>
      </c>
      <c r="AR41" s="31">
        <f t="shared" si="43"/>
        <v>40</v>
      </c>
      <c r="AS41" s="31">
        <f t="shared" si="43"/>
        <v>41</v>
      </c>
      <c r="AT41" s="31">
        <f t="shared" si="43"/>
        <v>42</v>
      </c>
      <c r="AU41" s="31">
        <f t="shared" si="43"/>
        <v>43</v>
      </c>
      <c r="AV41" s="31">
        <f t="shared" si="43"/>
        <v>44</v>
      </c>
      <c r="AW41" s="31">
        <f t="shared" si="43"/>
        <v>45</v>
      </c>
      <c r="AX41" s="31">
        <f t="shared" si="43"/>
        <v>46</v>
      </c>
      <c r="AY41" s="31">
        <f t="shared" si="43"/>
        <v>47</v>
      </c>
      <c r="AZ41" s="31">
        <f t="shared" si="43"/>
        <v>48</v>
      </c>
      <c r="BA41" s="31">
        <f t="shared" si="43"/>
        <v>49</v>
      </c>
      <c r="BB41" s="31">
        <f t="shared" si="43"/>
        <v>50</v>
      </c>
      <c r="BC41" s="31">
        <f t="shared" si="43"/>
        <v>51</v>
      </c>
      <c r="BD41" s="31">
        <f t="shared" si="43"/>
        <v>52</v>
      </c>
      <c r="BE41" s="31">
        <f t="shared" si="43"/>
        <v>53</v>
      </c>
      <c r="BF41" s="31">
        <f t="shared" si="43"/>
        <v>54</v>
      </c>
      <c r="BG41" s="31">
        <f t="shared" si="43"/>
        <v>55</v>
      </c>
      <c r="BH41" s="31">
        <f t="shared" si="43"/>
        <v>56</v>
      </c>
      <c r="BI41" s="31">
        <f t="shared" si="43"/>
        <v>57</v>
      </c>
      <c r="BJ41" s="31">
        <f t="shared" si="43"/>
        <v>58</v>
      </c>
      <c r="BK41" s="31">
        <f t="shared" si="43"/>
        <v>59</v>
      </c>
      <c r="BL41" s="31">
        <f t="shared" si="43"/>
        <v>60</v>
      </c>
      <c r="BM41" s="31">
        <f t="shared" si="43"/>
        <v>61</v>
      </c>
      <c r="BN41" s="31">
        <f t="shared" si="43"/>
        <v>62</v>
      </c>
      <c r="BO41" s="31">
        <f t="shared" si="43"/>
        <v>63</v>
      </c>
      <c r="BP41" s="31">
        <f t="shared" si="43"/>
        <v>64</v>
      </c>
      <c r="BQ41" s="31">
        <f t="shared" ref="BQ41:CZ41" si="44">BP41+1</f>
        <v>65</v>
      </c>
      <c r="BR41" s="31">
        <f t="shared" si="44"/>
        <v>66</v>
      </c>
      <c r="BS41" s="31">
        <f t="shared" si="44"/>
        <v>67</v>
      </c>
      <c r="BT41" s="31">
        <f t="shared" si="44"/>
        <v>68</v>
      </c>
      <c r="BU41" s="31">
        <f t="shared" si="44"/>
        <v>69</v>
      </c>
      <c r="BV41" s="31">
        <f t="shared" si="44"/>
        <v>70</v>
      </c>
      <c r="BW41" s="31">
        <f t="shared" si="44"/>
        <v>71</v>
      </c>
      <c r="BX41" s="31">
        <f t="shared" si="44"/>
        <v>72</v>
      </c>
      <c r="BY41" s="31">
        <f t="shared" si="44"/>
        <v>73</v>
      </c>
      <c r="BZ41" s="31">
        <f t="shared" si="44"/>
        <v>74</v>
      </c>
      <c r="CA41" s="31">
        <f t="shared" si="44"/>
        <v>75</v>
      </c>
      <c r="CB41" s="31">
        <f t="shared" si="44"/>
        <v>76</v>
      </c>
      <c r="CC41" s="31">
        <f t="shared" si="44"/>
        <v>77</v>
      </c>
      <c r="CD41" s="31">
        <f t="shared" si="44"/>
        <v>78</v>
      </c>
      <c r="CE41" s="31">
        <f t="shared" si="44"/>
        <v>79</v>
      </c>
      <c r="CF41" s="31">
        <f t="shared" si="44"/>
        <v>80</v>
      </c>
      <c r="CG41" s="31">
        <f t="shared" si="44"/>
        <v>81</v>
      </c>
      <c r="CH41" s="31">
        <f t="shared" si="44"/>
        <v>82</v>
      </c>
      <c r="CI41" s="31">
        <f t="shared" si="44"/>
        <v>83</v>
      </c>
      <c r="CJ41" s="31">
        <f t="shared" si="44"/>
        <v>84</v>
      </c>
      <c r="CK41" s="31">
        <f t="shared" si="44"/>
        <v>85</v>
      </c>
      <c r="CL41" s="31">
        <f t="shared" si="44"/>
        <v>86</v>
      </c>
      <c r="CM41" s="31">
        <f t="shared" si="44"/>
        <v>87</v>
      </c>
      <c r="CN41" s="31">
        <f t="shared" si="44"/>
        <v>88</v>
      </c>
      <c r="CO41" s="31">
        <f t="shared" si="44"/>
        <v>89</v>
      </c>
      <c r="CP41" s="31">
        <f t="shared" si="44"/>
        <v>90</v>
      </c>
      <c r="CQ41" s="31">
        <f t="shared" si="44"/>
        <v>91</v>
      </c>
      <c r="CR41" s="31">
        <f t="shared" si="44"/>
        <v>92</v>
      </c>
      <c r="CS41" s="31">
        <f t="shared" si="44"/>
        <v>93</v>
      </c>
      <c r="CT41" s="31">
        <f t="shared" si="44"/>
        <v>94</v>
      </c>
      <c r="CU41" s="31">
        <f t="shared" si="44"/>
        <v>95</v>
      </c>
      <c r="CV41" s="31">
        <f t="shared" si="44"/>
        <v>96</v>
      </c>
      <c r="CW41" s="31">
        <f t="shared" si="44"/>
        <v>97</v>
      </c>
      <c r="CX41" s="31">
        <f t="shared" si="44"/>
        <v>98</v>
      </c>
      <c r="CY41" s="31">
        <f t="shared" si="44"/>
        <v>99</v>
      </c>
      <c r="CZ41" s="59">
        <f t="shared" si="44"/>
        <v>100</v>
      </c>
    </row>
    <row r="42" spans="1:104" s="8" customFormat="1">
      <c r="A42" s="60" t="s">
        <v>16</v>
      </c>
      <c r="B42" s="41">
        <v>20000</v>
      </c>
      <c r="C42" s="35"/>
      <c r="D42" s="43">
        <f t="shared" ref="D42:AI42" si="45">IF(D8=0,B42*-1,0)</f>
        <v>-20000</v>
      </c>
      <c r="E42" s="43">
        <f t="shared" si="45"/>
        <v>0</v>
      </c>
      <c r="F42" s="43">
        <f t="shared" si="45"/>
        <v>0</v>
      </c>
      <c r="G42" s="43">
        <f t="shared" si="45"/>
        <v>0</v>
      </c>
      <c r="H42" s="43">
        <f t="shared" si="45"/>
        <v>0</v>
      </c>
      <c r="I42" s="43">
        <f t="shared" si="45"/>
        <v>0</v>
      </c>
      <c r="J42" s="43">
        <f t="shared" si="45"/>
        <v>0</v>
      </c>
      <c r="K42" s="43">
        <f t="shared" si="45"/>
        <v>0</v>
      </c>
      <c r="L42" s="43">
        <f t="shared" si="45"/>
        <v>0</v>
      </c>
      <c r="M42" s="43">
        <f t="shared" si="45"/>
        <v>0</v>
      </c>
      <c r="N42" s="43">
        <f t="shared" si="45"/>
        <v>0</v>
      </c>
      <c r="O42" s="43">
        <f t="shared" si="45"/>
        <v>0</v>
      </c>
      <c r="P42" s="43">
        <f t="shared" si="45"/>
        <v>0</v>
      </c>
      <c r="Q42" s="43">
        <f t="shared" si="45"/>
        <v>0</v>
      </c>
      <c r="R42" s="43">
        <f t="shared" si="45"/>
        <v>0</v>
      </c>
      <c r="S42" s="43">
        <f t="shared" si="45"/>
        <v>0</v>
      </c>
      <c r="T42" s="43">
        <f t="shared" si="45"/>
        <v>0</v>
      </c>
      <c r="U42" s="43">
        <f t="shared" si="45"/>
        <v>0</v>
      </c>
      <c r="V42" s="43">
        <f t="shared" si="45"/>
        <v>0</v>
      </c>
      <c r="W42" s="43">
        <f t="shared" si="45"/>
        <v>0</v>
      </c>
      <c r="X42" s="43">
        <f t="shared" si="45"/>
        <v>0</v>
      </c>
      <c r="Y42" s="43">
        <f t="shared" si="45"/>
        <v>0</v>
      </c>
      <c r="Z42" s="43">
        <f t="shared" si="45"/>
        <v>0</v>
      </c>
      <c r="AA42" s="43">
        <f t="shared" si="45"/>
        <v>0</v>
      </c>
      <c r="AB42" s="43">
        <f t="shared" si="45"/>
        <v>0</v>
      </c>
      <c r="AC42" s="43">
        <f t="shared" si="45"/>
        <v>0</v>
      </c>
      <c r="AD42" s="43">
        <f t="shared" si="45"/>
        <v>0</v>
      </c>
      <c r="AE42" s="43">
        <f t="shared" si="45"/>
        <v>0</v>
      </c>
      <c r="AF42" s="43">
        <f t="shared" si="45"/>
        <v>0</v>
      </c>
      <c r="AG42" s="43">
        <f t="shared" si="45"/>
        <v>0</v>
      </c>
      <c r="AH42" s="43">
        <f t="shared" si="45"/>
        <v>0</v>
      </c>
      <c r="AI42" s="43">
        <f t="shared" si="45"/>
        <v>0</v>
      </c>
      <c r="AJ42" s="43">
        <f t="shared" ref="AJ42:BO42" si="46">IF(AJ8=0,AH42*-1,0)</f>
        <v>0</v>
      </c>
      <c r="AK42" s="43">
        <f t="shared" si="46"/>
        <v>0</v>
      </c>
      <c r="AL42" s="43">
        <f t="shared" si="46"/>
        <v>0</v>
      </c>
      <c r="AM42" s="43">
        <f t="shared" si="46"/>
        <v>0</v>
      </c>
      <c r="AN42" s="43">
        <f t="shared" si="46"/>
        <v>0</v>
      </c>
      <c r="AO42" s="43">
        <f t="shared" si="46"/>
        <v>0</v>
      </c>
      <c r="AP42" s="43">
        <f t="shared" si="46"/>
        <v>0</v>
      </c>
      <c r="AQ42" s="43">
        <f t="shared" si="46"/>
        <v>0</v>
      </c>
      <c r="AR42" s="43">
        <f t="shared" si="46"/>
        <v>0</v>
      </c>
      <c r="AS42" s="43">
        <f t="shared" si="46"/>
        <v>0</v>
      </c>
      <c r="AT42" s="43">
        <f t="shared" si="46"/>
        <v>0</v>
      </c>
      <c r="AU42" s="43">
        <f t="shared" si="46"/>
        <v>0</v>
      </c>
      <c r="AV42" s="43">
        <f t="shared" si="46"/>
        <v>0</v>
      </c>
      <c r="AW42" s="43">
        <f t="shared" si="46"/>
        <v>0</v>
      </c>
      <c r="AX42" s="43">
        <f t="shared" si="46"/>
        <v>0</v>
      </c>
      <c r="AY42" s="43">
        <f t="shared" si="46"/>
        <v>0</v>
      </c>
      <c r="AZ42" s="43">
        <f t="shared" si="46"/>
        <v>0</v>
      </c>
      <c r="BA42" s="43">
        <f t="shared" si="46"/>
        <v>0</v>
      </c>
      <c r="BB42" s="43">
        <f t="shared" si="46"/>
        <v>0</v>
      </c>
      <c r="BC42" s="43">
        <f t="shared" si="46"/>
        <v>0</v>
      </c>
      <c r="BD42" s="43">
        <f t="shared" si="46"/>
        <v>0</v>
      </c>
      <c r="BE42" s="43">
        <f t="shared" si="46"/>
        <v>0</v>
      </c>
      <c r="BF42" s="43">
        <f t="shared" si="46"/>
        <v>0</v>
      </c>
      <c r="BG42" s="43">
        <f t="shared" si="46"/>
        <v>0</v>
      </c>
      <c r="BH42" s="43">
        <f t="shared" si="46"/>
        <v>0</v>
      </c>
      <c r="BI42" s="43">
        <f t="shared" si="46"/>
        <v>0</v>
      </c>
      <c r="BJ42" s="43">
        <f t="shared" si="46"/>
        <v>0</v>
      </c>
      <c r="BK42" s="43">
        <f t="shared" si="46"/>
        <v>0</v>
      </c>
      <c r="BL42" s="43">
        <f t="shared" si="46"/>
        <v>0</v>
      </c>
      <c r="BM42" s="43">
        <f t="shared" si="46"/>
        <v>0</v>
      </c>
      <c r="BN42" s="43">
        <f t="shared" si="46"/>
        <v>0</v>
      </c>
      <c r="BO42" s="43">
        <f t="shared" si="46"/>
        <v>0</v>
      </c>
      <c r="BP42" s="43">
        <f t="shared" ref="BP42:CU42" si="47">IF(BP8=0,BN42*-1,0)</f>
        <v>0</v>
      </c>
      <c r="BQ42" s="43">
        <f t="shared" si="47"/>
        <v>0</v>
      </c>
      <c r="BR42" s="43">
        <f t="shared" si="47"/>
        <v>0</v>
      </c>
      <c r="BS42" s="43">
        <f t="shared" si="47"/>
        <v>0</v>
      </c>
      <c r="BT42" s="43">
        <f t="shared" si="47"/>
        <v>0</v>
      </c>
      <c r="BU42" s="43">
        <f t="shared" si="47"/>
        <v>0</v>
      </c>
      <c r="BV42" s="43">
        <f t="shared" si="47"/>
        <v>0</v>
      </c>
      <c r="BW42" s="43">
        <f t="shared" si="47"/>
        <v>0</v>
      </c>
      <c r="BX42" s="43">
        <f t="shared" si="47"/>
        <v>0</v>
      </c>
      <c r="BY42" s="43">
        <f t="shared" si="47"/>
        <v>0</v>
      </c>
      <c r="BZ42" s="43">
        <f t="shared" si="47"/>
        <v>0</v>
      </c>
      <c r="CA42" s="43">
        <f t="shared" si="47"/>
        <v>0</v>
      </c>
      <c r="CB42" s="43">
        <f t="shared" si="47"/>
        <v>0</v>
      </c>
      <c r="CC42" s="43">
        <f t="shared" si="47"/>
        <v>0</v>
      </c>
      <c r="CD42" s="43">
        <f t="shared" si="47"/>
        <v>0</v>
      </c>
      <c r="CE42" s="43">
        <f t="shared" si="47"/>
        <v>0</v>
      </c>
      <c r="CF42" s="43">
        <f t="shared" si="47"/>
        <v>0</v>
      </c>
      <c r="CG42" s="43">
        <f t="shared" si="47"/>
        <v>0</v>
      </c>
      <c r="CH42" s="43">
        <f t="shared" si="47"/>
        <v>0</v>
      </c>
      <c r="CI42" s="43">
        <f t="shared" si="47"/>
        <v>0</v>
      </c>
      <c r="CJ42" s="43">
        <f t="shared" si="47"/>
        <v>0</v>
      </c>
      <c r="CK42" s="43">
        <f t="shared" si="47"/>
        <v>0</v>
      </c>
      <c r="CL42" s="43">
        <f t="shared" si="47"/>
        <v>0</v>
      </c>
      <c r="CM42" s="43">
        <f t="shared" si="47"/>
        <v>0</v>
      </c>
      <c r="CN42" s="43">
        <f t="shared" si="47"/>
        <v>0</v>
      </c>
      <c r="CO42" s="43">
        <f t="shared" si="47"/>
        <v>0</v>
      </c>
      <c r="CP42" s="43">
        <f t="shared" si="47"/>
        <v>0</v>
      </c>
      <c r="CQ42" s="43">
        <f t="shared" si="47"/>
        <v>0</v>
      </c>
      <c r="CR42" s="43">
        <f t="shared" si="47"/>
        <v>0</v>
      </c>
      <c r="CS42" s="43">
        <f t="shared" si="47"/>
        <v>0</v>
      </c>
      <c r="CT42" s="43">
        <f t="shared" si="47"/>
        <v>0</v>
      </c>
      <c r="CU42" s="43">
        <f t="shared" si="47"/>
        <v>0</v>
      </c>
      <c r="CV42" s="43">
        <f t="shared" ref="CV42:EA42" si="48">IF(CV8=0,CT42*-1,0)</f>
        <v>0</v>
      </c>
      <c r="CW42" s="43">
        <f t="shared" si="48"/>
        <v>0</v>
      </c>
      <c r="CX42" s="43">
        <f t="shared" si="48"/>
        <v>0</v>
      </c>
      <c r="CY42" s="43">
        <f t="shared" si="48"/>
        <v>0</v>
      </c>
      <c r="CZ42" s="61">
        <f t="shared" si="48"/>
        <v>0</v>
      </c>
    </row>
    <row r="43" spans="1:104" s="3" customFormat="1">
      <c r="A43" s="60" t="s">
        <v>17</v>
      </c>
      <c r="B43" s="41">
        <v>10000</v>
      </c>
      <c r="C43" s="35">
        <f>INT(D8/B4)</f>
        <v>0</v>
      </c>
      <c r="D43" s="43">
        <f t="shared" ref="D43:AI43" si="49">IF(D8/$B$4=0,0,IF(INT(D8/$B$4)=(D8/$B$4),$B$43,0))*-1</f>
        <v>0</v>
      </c>
      <c r="E43" s="43">
        <f t="shared" si="49"/>
        <v>0</v>
      </c>
      <c r="F43" s="43">
        <f t="shared" si="49"/>
        <v>0</v>
      </c>
      <c r="G43" s="43">
        <f t="shared" si="49"/>
        <v>0</v>
      </c>
      <c r="H43" s="43">
        <f t="shared" si="49"/>
        <v>0</v>
      </c>
      <c r="I43" s="43">
        <f t="shared" si="49"/>
        <v>0</v>
      </c>
      <c r="J43" s="43">
        <f t="shared" si="49"/>
        <v>0</v>
      </c>
      <c r="K43" s="43">
        <f t="shared" si="49"/>
        <v>0</v>
      </c>
      <c r="L43" s="43">
        <f t="shared" si="49"/>
        <v>0</v>
      </c>
      <c r="M43" s="43">
        <f t="shared" si="49"/>
        <v>0</v>
      </c>
      <c r="N43" s="43">
        <f t="shared" si="49"/>
        <v>0</v>
      </c>
      <c r="O43" s="43">
        <f t="shared" si="49"/>
        <v>0</v>
      </c>
      <c r="P43" s="43">
        <f t="shared" si="49"/>
        <v>-10000</v>
      </c>
      <c r="Q43" s="43">
        <f t="shared" si="49"/>
        <v>0</v>
      </c>
      <c r="R43" s="43">
        <f t="shared" si="49"/>
        <v>0</v>
      </c>
      <c r="S43" s="43">
        <f t="shared" si="49"/>
        <v>0</v>
      </c>
      <c r="T43" s="43">
        <f t="shared" si="49"/>
        <v>0</v>
      </c>
      <c r="U43" s="43">
        <f t="shared" si="49"/>
        <v>0</v>
      </c>
      <c r="V43" s="43">
        <f t="shared" si="49"/>
        <v>0</v>
      </c>
      <c r="W43" s="43">
        <f t="shared" si="49"/>
        <v>0</v>
      </c>
      <c r="X43" s="43">
        <f t="shared" si="49"/>
        <v>0</v>
      </c>
      <c r="Y43" s="43">
        <f t="shared" si="49"/>
        <v>0</v>
      </c>
      <c r="Z43" s="43">
        <f t="shared" si="49"/>
        <v>0</v>
      </c>
      <c r="AA43" s="43">
        <f t="shared" si="49"/>
        <v>0</v>
      </c>
      <c r="AB43" s="43">
        <f t="shared" si="49"/>
        <v>-10000</v>
      </c>
      <c r="AC43" s="43">
        <f t="shared" si="49"/>
        <v>0</v>
      </c>
      <c r="AD43" s="43">
        <f t="shared" si="49"/>
        <v>0</v>
      </c>
      <c r="AE43" s="43">
        <f t="shared" si="49"/>
        <v>0</v>
      </c>
      <c r="AF43" s="43">
        <f t="shared" si="49"/>
        <v>0</v>
      </c>
      <c r="AG43" s="43">
        <f t="shared" si="49"/>
        <v>0</v>
      </c>
      <c r="AH43" s="43">
        <f t="shared" si="49"/>
        <v>0</v>
      </c>
      <c r="AI43" s="43">
        <f t="shared" si="49"/>
        <v>0</v>
      </c>
      <c r="AJ43" s="43">
        <f t="shared" ref="AJ43:BO43" si="50">IF(AJ8/$B$4=0,0,IF(INT(AJ8/$B$4)=(AJ8/$B$4),$B$43,0))*-1</f>
        <v>0</v>
      </c>
      <c r="AK43" s="43">
        <f t="shared" si="50"/>
        <v>0</v>
      </c>
      <c r="AL43" s="43">
        <f t="shared" si="50"/>
        <v>0</v>
      </c>
      <c r="AM43" s="43">
        <f t="shared" si="50"/>
        <v>0</v>
      </c>
      <c r="AN43" s="43">
        <f t="shared" si="50"/>
        <v>-10000</v>
      </c>
      <c r="AO43" s="43">
        <f t="shared" si="50"/>
        <v>0</v>
      </c>
      <c r="AP43" s="43">
        <f t="shared" si="50"/>
        <v>0</v>
      </c>
      <c r="AQ43" s="43">
        <f t="shared" si="50"/>
        <v>0</v>
      </c>
      <c r="AR43" s="43">
        <f t="shared" si="50"/>
        <v>0</v>
      </c>
      <c r="AS43" s="43">
        <f t="shared" si="50"/>
        <v>0</v>
      </c>
      <c r="AT43" s="43">
        <f t="shared" si="50"/>
        <v>0</v>
      </c>
      <c r="AU43" s="43">
        <f t="shared" si="50"/>
        <v>0</v>
      </c>
      <c r="AV43" s="43">
        <f t="shared" si="50"/>
        <v>0</v>
      </c>
      <c r="AW43" s="43">
        <f t="shared" si="50"/>
        <v>0</v>
      </c>
      <c r="AX43" s="43">
        <f t="shared" si="50"/>
        <v>0</v>
      </c>
      <c r="AY43" s="43">
        <f t="shared" si="50"/>
        <v>0</v>
      </c>
      <c r="AZ43" s="43">
        <f t="shared" si="50"/>
        <v>-10000</v>
      </c>
      <c r="BA43" s="43">
        <f t="shared" si="50"/>
        <v>0</v>
      </c>
      <c r="BB43" s="43">
        <f t="shared" si="50"/>
        <v>0</v>
      </c>
      <c r="BC43" s="43">
        <f t="shared" si="50"/>
        <v>0</v>
      </c>
      <c r="BD43" s="43">
        <f t="shared" si="50"/>
        <v>0</v>
      </c>
      <c r="BE43" s="43">
        <f t="shared" si="50"/>
        <v>0</v>
      </c>
      <c r="BF43" s="43">
        <f t="shared" si="50"/>
        <v>0</v>
      </c>
      <c r="BG43" s="43">
        <f t="shared" si="50"/>
        <v>0</v>
      </c>
      <c r="BH43" s="43">
        <f t="shared" si="50"/>
        <v>0</v>
      </c>
      <c r="BI43" s="43">
        <f t="shared" si="50"/>
        <v>0</v>
      </c>
      <c r="BJ43" s="43">
        <f t="shared" si="50"/>
        <v>0</v>
      </c>
      <c r="BK43" s="43">
        <f t="shared" si="50"/>
        <v>0</v>
      </c>
      <c r="BL43" s="43">
        <f t="shared" si="50"/>
        <v>-10000</v>
      </c>
      <c r="BM43" s="43">
        <f t="shared" si="50"/>
        <v>0</v>
      </c>
      <c r="BN43" s="43">
        <f t="shared" si="50"/>
        <v>0</v>
      </c>
      <c r="BO43" s="43">
        <f t="shared" si="50"/>
        <v>0</v>
      </c>
      <c r="BP43" s="43">
        <f t="shared" ref="BP43:CZ43" si="51">IF(BP8/$B$4=0,0,IF(INT(BP8/$B$4)=(BP8/$B$4),$B$43,0))*-1</f>
        <v>0</v>
      </c>
      <c r="BQ43" s="43">
        <f t="shared" si="51"/>
        <v>0</v>
      </c>
      <c r="BR43" s="43">
        <f t="shared" si="51"/>
        <v>0</v>
      </c>
      <c r="BS43" s="43">
        <f t="shared" si="51"/>
        <v>0</v>
      </c>
      <c r="BT43" s="43">
        <f t="shared" si="51"/>
        <v>0</v>
      </c>
      <c r="BU43" s="43">
        <f t="shared" si="51"/>
        <v>0</v>
      </c>
      <c r="BV43" s="43">
        <f t="shared" si="51"/>
        <v>0</v>
      </c>
      <c r="BW43" s="43">
        <f t="shared" si="51"/>
        <v>0</v>
      </c>
      <c r="BX43" s="43">
        <f t="shared" si="51"/>
        <v>-10000</v>
      </c>
      <c r="BY43" s="43">
        <f t="shared" si="51"/>
        <v>0</v>
      </c>
      <c r="BZ43" s="43">
        <f t="shared" si="51"/>
        <v>0</v>
      </c>
      <c r="CA43" s="43">
        <f t="shared" si="51"/>
        <v>0</v>
      </c>
      <c r="CB43" s="43">
        <f t="shared" si="51"/>
        <v>0</v>
      </c>
      <c r="CC43" s="43">
        <f t="shared" si="51"/>
        <v>0</v>
      </c>
      <c r="CD43" s="43">
        <f t="shared" si="51"/>
        <v>0</v>
      </c>
      <c r="CE43" s="43">
        <f t="shared" si="51"/>
        <v>0</v>
      </c>
      <c r="CF43" s="43">
        <f t="shared" si="51"/>
        <v>0</v>
      </c>
      <c r="CG43" s="43">
        <f t="shared" si="51"/>
        <v>0</v>
      </c>
      <c r="CH43" s="43">
        <f t="shared" si="51"/>
        <v>0</v>
      </c>
      <c r="CI43" s="43">
        <f t="shared" si="51"/>
        <v>0</v>
      </c>
      <c r="CJ43" s="43">
        <f t="shared" si="51"/>
        <v>-10000</v>
      </c>
      <c r="CK43" s="43">
        <f t="shared" si="51"/>
        <v>0</v>
      </c>
      <c r="CL43" s="43">
        <f t="shared" si="51"/>
        <v>0</v>
      </c>
      <c r="CM43" s="43">
        <f t="shared" si="51"/>
        <v>0</v>
      </c>
      <c r="CN43" s="43">
        <f t="shared" si="51"/>
        <v>0</v>
      </c>
      <c r="CO43" s="43">
        <f t="shared" si="51"/>
        <v>0</v>
      </c>
      <c r="CP43" s="43">
        <f t="shared" si="51"/>
        <v>0</v>
      </c>
      <c r="CQ43" s="43">
        <f t="shared" si="51"/>
        <v>0</v>
      </c>
      <c r="CR43" s="43">
        <f t="shared" si="51"/>
        <v>0</v>
      </c>
      <c r="CS43" s="43">
        <f t="shared" si="51"/>
        <v>0</v>
      </c>
      <c r="CT43" s="43">
        <f t="shared" si="51"/>
        <v>0</v>
      </c>
      <c r="CU43" s="43">
        <f t="shared" si="51"/>
        <v>0</v>
      </c>
      <c r="CV43" s="43">
        <f t="shared" si="51"/>
        <v>-10000</v>
      </c>
      <c r="CW43" s="43">
        <f t="shared" si="51"/>
        <v>0</v>
      </c>
      <c r="CX43" s="43">
        <f t="shared" si="51"/>
        <v>0</v>
      </c>
      <c r="CY43" s="43">
        <f t="shared" si="51"/>
        <v>0</v>
      </c>
      <c r="CZ43" s="61">
        <f t="shared" si="51"/>
        <v>0</v>
      </c>
    </row>
    <row r="44" spans="1:104" s="3" customFormat="1">
      <c r="A44" s="60" t="s">
        <v>20</v>
      </c>
      <c r="B44" s="41">
        <v>2000</v>
      </c>
      <c r="C44" s="35" t="s">
        <v>26</v>
      </c>
      <c r="D44" s="43">
        <f t="shared" ref="D44:AI44" si="52">$B$44*-1</f>
        <v>-2000</v>
      </c>
      <c r="E44" s="43">
        <f t="shared" si="52"/>
        <v>-2000</v>
      </c>
      <c r="F44" s="43">
        <f t="shared" si="52"/>
        <v>-2000</v>
      </c>
      <c r="G44" s="43">
        <f t="shared" si="52"/>
        <v>-2000</v>
      </c>
      <c r="H44" s="43">
        <f t="shared" si="52"/>
        <v>-2000</v>
      </c>
      <c r="I44" s="43">
        <f t="shared" si="52"/>
        <v>-2000</v>
      </c>
      <c r="J44" s="43">
        <f t="shared" si="52"/>
        <v>-2000</v>
      </c>
      <c r="K44" s="43">
        <f t="shared" si="52"/>
        <v>-2000</v>
      </c>
      <c r="L44" s="43">
        <f t="shared" si="52"/>
        <v>-2000</v>
      </c>
      <c r="M44" s="43">
        <f t="shared" si="52"/>
        <v>-2000</v>
      </c>
      <c r="N44" s="43">
        <f t="shared" si="52"/>
        <v>-2000</v>
      </c>
      <c r="O44" s="43">
        <f t="shared" si="52"/>
        <v>-2000</v>
      </c>
      <c r="P44" s="43">
        <f t="shared" si="52"/>
        <v>-2000</v>
      </c>
      <c r="Q44" s="43">
        <f t="shared" si="52"/>
        <v>-2000</v>
      </c>
      <c r="R44" s="43">
        <f t="shared" si="52"/>
        <v>-2000</v>
      </c>
      <c r="S44" s="43">
        <f t="shared" si="52"/>
        <v>-2000</v>
      </c>
      <c r="T44" s="43">
        <f t="shared" si="52"/>
        <v>-2000</v>
      </c>
      <c r="U44" s="43">
        <f t="shared" si="52"/>
        <v>-2000</v>
      </c>
      <c r="V44" s="43">
        <f t="shared" si="52"/>
        <v>-2000</v>
      </c>
      <c r="W44" s="43">
        <f t="shared" si="52"/>
        <v>-2000</v>
      </c>
      <c r="X44" s="43">
        <f t="shared" si="52"/>
        <v>-2000</v>
      </c>
      <c r="Y44" s="43">
        <f t="shared" si="52"/>
        <v>-2000</v>
      </c>
      <c r="Z44" s="43">
        <f t="shared" si="52"/>
        <v>-2000</v>
      </c>
      <c r="AA44" s="43">
        <f t="shared" si="52"/>
        <v>-2000</v>
      </c>
      <c r="AB44" s="43">
        <f t="shared" si="52"/>
        <v>-2000</v>
      </c>
      <c r="AC44" s="43">
        <f t="shared" si="52"/>
        <v>-2000</v>
      </c>
      <c r="AD44" s="43">
        <f t="shared" si="52"/>
        <v>-2000</v>
      </c>
      <c r="AE44" s="43">
        <f t="shared" si="52"/>
        <v>-2000</v>
      </c>
      <c r="AF44" s="43">
        <f t="shared" si="52"/>
        <v>-2000</v>
      </c>
      <c r="AG44" s="43">
        <f t="shared" si="52"/>
        <v>-2000</v>
      </c>
      <c r="AH44" s="43">
        <f t="shared" si="52"/>
        <v>-2000</v>
      </c>
      <c r="AI44" s="43">
        <f t="shared" si="52"/>
        <v>-2000</v>
      </c>
      <c r="AJ44" s="43">
        <f t="shared" ref="AJ44:BO44" si="53">$B$44*-1</f>
        <v>-2000</v>
      </c>
      <c r="AK44" s="43">
        <f t="shared" si="53"/>
        <v>-2000</v>
      </c>
      <c r="AL44" s="43">
        <f t="shared" si="53"/>
        <v>-2000</v>
      </c>
      <c r="AM44" s="43">
        <f t="shared" si="53"/>
        <v>-2000</v>
      </c>
      <c r="AN44" s="43">
        <f t="shared" si="53"/>
        <v>-2000</v>
      </c>
      <c r="AO44" s="43">
        <f t="shared" si="53"/>
        <v>-2000</v>
      </c>
      <c r="AP44" s="43">
        <f t="shared" si="53"/>
        <v>-2000</v>
      </c>
      <c r="AQ44" s="43">
        <f t="shared" si="53"/>
        <v>-2000</v>
      </c>
      <c r="AR44" s="43">
        <f t="shared" si="53"/>
        <v>-2000</v>
      </c>
      <c r="AS44" s="43">
        <f t="shared" si="53"/>
        <v>-2000</v>
      </c>
      <c r="AT44" s="43">
        <f t="shared" si="53"/>
        <v>-2000</v>
      </c>
      <c r="AU44" s="43">
        <f t="shared" si="53"/>
        <v>-2000</v>
      </c>
      <c r="AV44" s="43">
        <f t="shared" si="53"/>
        <v>-2000</v>
      </c>
      <c r="AW44" s="43">
        <f t="shared" si="53"/>
        <v>-2000</v>
      </c>
      <c r="AX44" s="43">
        <f t="shared" si="53"/>
        <v>-2000</v>
      </c>
      <c r="AY44" s="43">
        <f t="shared" si="53"/>
        <v>-2000</v>
      </c>
      <c r="AZ44" s="43">
        <f t="shared" si="53"/>
        <v>-2000</v>
      </c>
      <c r="BA44" s="43">
        <f t="shared" si="53"/>
        <v>-2000</v>
      </c>
      <c r="BB44" s="43">
        <f t="shared" si="53"/>
        <v>-2000</v>
      </c>
      <c r="BC44" s="43">
        <f t="shared" si="53"/>
        <v>-2000</v>
      </c>
      <c r="BD44" s="43">
        <f t="shared" si="53"/>
        <v>-2000</v>
      </c>
      <c r="BE44" s="43">
        <f t="shared" si="53"/>
        <v>-2000</v>
      </c>
      <c r="BF44" s="43">
        <f t="shared" si="53"/>
        <v>-2000</v>
      </c>
      <c r="BG44" s="43">
        <f t="shared" si="53"/>
        <v>-2000</v>
      </c>
      <c r="BH44" s="43">
        <f t="shared" si="53"/>
        <v>-2000</v>
      </c>
      <c r="BI44" s="43">
        <f t="shared" si="53"/>
        <v>-2000</v>
      </c>
      <c r="BJ44" s="43">
        <f t="shared" si="53"/>
        <v>-2000</v>
      </c>
      <c r="BK44" s="43">
        <f t="shared" si="53"/>
        <v>-2000</v>
      </c>
      <c r="BL44" s="43">
        <f t="shared" si="53"/>
        <v>-2000</v>
      </c>
      <c r="BM44" s="43">
        <f t="shared" si="53"/>
        <v>-2000</v>
      </c>
      <c r="BN44" s="43">
        <f t="shared" si="53"/>
        <v>-2000</v>
      </c>
      <c r="BO44" s="43">
        <f t="shared" si="53"/>
        <v>-2000</v>
      </c>
      <c r="BP44" s="43">
        <f t="shared" ref="BP44:CZ44" si="54">$B$44*-1</f>
        <v>-2000</v>
      </c>
      <c r="BQ44" s="43">
        <f t="shared" si="54"/>
        <v>-2000</v>
      </c>
      <c r="BR44" s="43">
        <f t="shared" si="54"/>
        <v>-2000</v>
      </c>
      <c r="BS44" s="43">
        <f t="shared" si="54"/>
        <v>-2000</v>
      </c>
      <c r="BT44" s="43">
        <f t="shared" si="54"/>
        <v>-2000</v>
      </c>
      <c r="BU44" s="43">
        <f t="shared" si="54"/>
        <v>-2000</v>
      </c>
      <c r="BV44" s="43">
        <f t="shared" si="54"/>
        <v>-2000</v>
      </c>
      <c r="BW44" s="43">
        <f t="shared" si="54"/>
        <v>-2000</v>
      </c>
      <c r="BX44" s="43">
        <f t="shared" si="54"/>
        <v>-2000</v>
      </c>
      <c r="BY44" s="43">
        <f t="shared" si="54"/>
        <v>-2000</v>
      </c>
      <c r="BZ44" s="43">
        <f t="shared" si="54"/>
        <v>-2000</v>
      </c>
      <c r="CA44" s="43">
        <f t="shared" si="54"/>
        <v>-2000</v>
      </c>
      <c r="CB44" s="43">
        <f t="shared" si="54"/>
        <v>-2000</v>
      </c>
      <c r="CC44" s="43">
        <f t="shared" si="54"/>
        <v>-2000</v>
      </c>
      <c r="CD44" s="43">
        <f t="shared" si="54"/>
        <v>-2000</v>
      </c>
      <c r="CE44" s="43">
        <f t="shared" si="54"/>
        <v>-2000</v>
      </c>
      <c r="CF44" s="43">
        <f t="shared" si="54"/>
        <v>-2000</v>
      </c>
      <c r="CG44" s="43">
        <f t="shared" si="54"/>
        <v>-2000</v>
      </c>
      <c r="CH44" s="43">
        <f t="shared" si="54"/>
        <v>-2000</v>
      </c>
      <c r="CI44" s="43">
        <f t="shared" si="54"/>
        <v>-2000</v>
      </c>
      <c r="CJ44" s="43">
        <f t="shared" si="54"/>
        <v>-2000</v>
      </c>
      <c r="CK44" s="43">
        <f t="shared" si="54"/>
        <v>-2000</v>
      </c>
      <c r="CL44" s="43">
        <f t="shared" si="54"/>
        <v>-2000</v>
      </c>
      <c r="CM44" s="43">
        <f t="shared" si="54"/>
        <v>-2000</v>
      </c>
      <c r="CN44" s="43">
        <f t="shared" si="54"/>
        <v>-2000</v>
      </c>
      <c r="CO44" s="43">
        <f t="shared" si="54"/>
        <v>-2000</v>
      </c>
      <c r="CP44" s="43">
        <f t="shared" si="54"/>
        <v>-2000</v>
      </c>
      <c r="CQ44" s="43">
        <f t="shared" si="54"/>
        <v>-2000</v>
      </c>
      <c r="CR44" s="43">
        <f t="shared" si="54"/>
        <v>-2000</v>
      </c>
      <c r="CS44" s="43">
        <f t="shared" si="54"/>
        <v>-2000</v>
      </c>
      <c r="CT44" s="43">
        <f t="shared" si="54"/>
        <v>-2000</v>
      </c>
      <c r="CU44" s="43">
        <f t="shared" si="54"/>
        <v>-2000</v>
      </c>
      <c r="CV44" s="43">
        <f t="shared" si="54"/>
        <v>-2000</v>
      </c>
      <c r="CW44" s="43">
        <f t="shared" si="54"/>
        <v>-2000</v>
      </c>
      <c r="CX44" s="43">
        <f t="shared" si="54"/>
        <v>-2000</v>
      </c>
      <c r="CY44" s="43">
        <f t="shared" si="54"/>
        <v>-2000</v>
      </c>
      <c r="CZ44" s="61">
        <f t="shared" si="54"/>
        <v>-2000</v>
      </c>
    </row>
    <row r="45" spans="1:104" s="3" customFormat="1" ht="12" customHeight="1" thickBot="1">
      <c r="A45" s="107" t="s">
        <v>50</v>
      </c>
      <c r="B45" s="108"/>
      <c r="C45" s="108"/>
      <c r="D45" s="62">
        <f t="shared" ref="D45:AI45" si="55">SUM(D42:D44)</f>
        <v>-22000</v>
      </c>
      <c r="E45" s="62">
        <f t="shared" si="55"/>
        <v>-2000</v>
      </c>
      <c r="F45" s="62">
        <f t="shared" si="55"/>
        <v>-2000</v>
      </c>
      <c r="G45" s="62">
        <f t="shared" si="55"/>
        <v>-2000</v>
      </c>
      <c r="H45" s="62">
        <f t="shared" si="55"/>
        <v>-2000</v>
      </c>
      <c r="I45" s="62">
        <f t="shared" si="55"/>
        <v>-2000</v>
      </c>
      <c r="J45" s="62">
        <f t="shared" si="55"/>
        <v>-2000</v>
      </c>
      <c r="K45" s="62">
        <f t="shared" si="55"/>
        <v>-2000</v>
      </c>
      <c r="L45" s="62">
        <f t="shared" si="55"/>
        <v>-2000</v>
      </c>
      <c r="M45" s="62">
        <f t="shared" si="55"/>
        <v>-2000</v>
      </c>
      <c r="N45" s="62">
        <f t="shared" si="55"/>
        <v>-2000</v>
      </c>
      <c r="O45" s="62">
        <f t="shared" si="55"/>
        <v>-2000</v>
      </c>
      <c r="P45" s="62">
        <f t="shared" si="55"/>
        <v>-12000</v>
      </c>
      <c r="Q45" s="62">
        <f t="shared" si="55"/>
        <v>-2000</v>
      </c>
      <c r="R45" s="62">
        <f t="shared" si="55"/>
        <v>-2000</v>
      </c>
      <c r="S45" s="62">
        <f t="shared" si="55"/>
        <v>-2000</v>
      </c>
      <c r="T45" s="62">
        <f t="shared" si="55"/>
        <v>-2000</v>
      </c>
      <c r="U45" s="62">
        <f t="shared" si="55"/>
        <v>-2000</v>
      </c>
      <c r="V45" s="62">
        <f t="shared" si="55"/>
        <v>-2000</v>
      </c>
      <c r="W45" s="62">
        <f t="shared" si="55"/>
        <v>-2000</v>
      </c>
      <c r="X45" s="62">
        <f t="shared" si="55"/>
        <v>-2000</v>
      </c>
      <c r="Y45" s="62">
        <f t="shared" si="55"/>
        <v>-2000</v>
      </c>
      <c r="Z45" s="62">
        <f t="shared" si="55"/>
        <v>-2000</v>
      </c>
      <c r="AA45" s="62">
        <f t="shared" si="55"/>
        <v>-2000</v>
      </c>
      <c r="AB45" s="62">
        <f t="shared" si="55"/>
        <v>-12000</v>
      </c>
      <c r="AC45" s="62">
        <f t="shared" si="55"/>
        <v>-2000</v>
      </c>
      <c r="AD45" s="62">
        <f t="shared" si="55"/>
        <v>-2000</v>
      </c>
      <c r="AE45" s="62">
        <f t="shared" si="55"/>
        <v>-2000</v>
      </c>
      <c r="AF45" s="62">
        <f t="shared" si="55"/>
        <v>-2000</v>
      </c>
      <c r="AG45" s="62">
        <f t="shared" si="55"/>
        <v>-2000</v>
      </c>
      <c r="AH45" s="62">
        <f t="shared" si="55"/>
        <v>-2000</v>
      </c>
      <c r="AI45" s="62">
        <f t="shared" si="55"/>
        <v>-2000</v>
      </c>
      <c r="AJ45" s="62">
        <f t="shared" ref="AJ45:BO45" si="56">SUM(AJ42:AJ44)</f>
        <v>-2000</v>
      </c>
      <c r="AK45" s="62">
        <f t="shared" si="56"/>
        <v>-2000</v>
      </c>
      <c r="AL45" s="62">
        <f t="shared" si="56"/>
        <v>-2000</v>
      </c>
      <c r="AM45" s="62">
        <f t="shared" si="56"/>
        <v>-2000</v>
      </c>
      <c r="AN45" s="62">
        <f t="shared" si="56"/>
        <v>-12000</v>
      </c>
      <c r="AO45" s="62">
        <f t="shared" si="56"/>
        <v>-2000</v>
      </c>
      <c r="AP45" s="62">
        <f t="shared" si="56"/>
        <v>-2000</v>
      </c>
      <c r="AQ45" s="62">
        <f t="shared" si="56"/>
        <v>-2000</v>
      </c>
      <c r="AR45" s="62">
        <f t="shared" si="56"/>
        <v>-2000</v>
      </c>
      <c r="AS45" s="62">
        <f t="shared" si="56"/>
        <v>-2000</v>
      </c>
      <c r="AT45" s="62">
        <f t="shared" si="56"/>
        <v>-2000</v>
      </c>
      <c r="AU45" s="62">
        <f t="shared" si="56"/>
        <v>-2000</v>
      </c>
      <c r="AV45" s="62">
        <f t="shared" si="56"/>
        <v>-2000</v>
      </c>
      <c r="AW45" s="62">
        <f t="shared" si="56"/>
        <v>-2000</v>
      </c>
      <c r="AX45" s="62">
        <f t="shared" si="56"/>
        <v>-2000</v>
      </c>
      <c r="AY45" s="62">
        <f t="shared" si="56"/>
        <v>-2000</v>
      </c>
      <c r="AZ45" s="62">
        <f t="shared" si="56"/>
        <v>-12000</v>
      </c>
      <c r="BA45" s="62">
        <f t="shared" si="56"/>
        <v>-2000</v>
      </c>
      <c r="BB45" s="62">
        <f t="shared" si="56"/>
        <v>-2000</v>
      </c>
      <c r="BC45" s="62">
        <f t="shared" si="56"/>
        <v>-2000</v>
      </c>
      <c r="BD45" s="62">
        <f t="shared" si="56"/>
        <v>-2000</v>
      </c>
      <c r="BE45" s="62">
        <f t="shared" si="56"/>
        <v>-2000</v>
      </c>
      <c r="BF45" s="62">
        <f t="shared" si="56"/>
        <v>-2000</v>
      </c>
      <c r="BG45" s="62">
        <f t="shared" si="56"/>
        <v>-2000</v>
      </c>
      <c r="BH45" s="62">
        <f t="shared" si="56"/>
        <v>-2000</v>
      </c>
      <c r="BI45" s="62">
        <f t="shared" si="56"/>
        <v>-2000</v>
      </c>
      <c r="BJ45" s="62">
        <f t="shared" si="56"/>
        <v>-2000</v>
      </c>
      <c r="BK45" s="62">
        <f t="shared" si="56"/>
        <v>-2000</v>
      </c>
      <c r="BL45" s="62">
        <f t="shared" si="56"/>
        <v>-12000</v>
      </c>
      <c r="BM45" s="62">
        <f t="shared" si="56"/>
        <v>-2000</v>
      </c>
      <c r="BN45" s="62">
        <f t="shared" si="56"/>
        <v>-2000</v>
      </c>
      <c r="BO45" s="62">
        <f t="shared" si="56"/>
        <v>-2000</v>
      </c>
      <c r="BP45" s="62">
        <f t="shared" ref="BP45:CU45" si="57">SUM(BP42:BP44)</f>
        <v>-2000</v>
      </c>
      <c r="BQ45" s="62">
        <f t="shared" si="57"/>
        <v>-2000</v>
      </c>
      <c r="BR45" s="62">
        <f t="shared" si="57"/>
        <v>-2000</v>
      </c>
      <c r="BS45" s="62">
        <f t="shared" si="57"/>
        <v>-2000</v>
      </c>
      <c r="BT45" s="62">
        <f t="shared" si="57"/>
        <v>-2000</v>
      </c>
      <c r="BU45" s="62">
        <f t="shared" si="57"/>
        <v>-2000</v>
      </c>
      <c r="BV45" s="62">
        <f t="shared" si="57"/>
        <v>-2000</v>
      </c>
      <c r="BW45" s="62">
        <f t="shared" si="57"/>
        <v>-2000</v>
      </c>
      <c r="BX45" s="62">
        <f t="shared" si="57"/>
        <v>-12000</v>
      </c>
      <c r="BY45" s="62">
        <f t="shared" si="57"/>
        <v>-2000</v>
      </c>
      <c r="BZ45" s="62">
        <f t="shared" si="57"/>
        <v>-2000</v>
      </c>
      <c r="CA45" s="62">
        <f t="shared" si="57"/>
        <v>-2000</v>
      </c>
      <c r="CB45" s="62">
        <f t="shared" si="57"/>
        <v>-2000</v>
      </c>
      <c r="CC45" s="62">
        <f t="shared" si="57"/>
        <v>-2000</v>
      </c>
      <c r="CD45" s="62">
        <f t="shared" si="57"/>
        <v>-2000</v>
      </c>
      <c r="CE45" s="62">
        <f t="shared" si="57"/>
        <v>-2000</v>
      </c>
      <c r="CF45" s="62">
        <f t="shared" si="57"/>
        <v>-2000</v>
      </c>
      <c r="CG45" s="62">
        <f t="shared" si="57"/>
        <v>-2000</v>
      </c>
      <c r="CH45" s="62">
        <f t="shared" si="57"/>
        <v>-2000</v>
      </c>
      <c r="CI45" s="62">
        <f t="shared" si="57"/>
        <v>-2000</v>
      </c>
      <c r="CJ45" s="62">
        <f t="shared" si="57"/>
        <v>-12000</v>
      </c>
      <c r="CK45" s="62">
        <f t="shared" si="57"/>
        <v>-2000</v>
      </c>
      <c r="CL45" s="62">
        <f t="shared" si="57"/>
        <v>-2000</v>
      </c>
      <c r="CM45" s="62">
        <f t="shared" si="57"/>
        <v>-2000</v>
      </c>
      <c r="CN45" s="62">
        <f t="shared" si="57"/>
        <v>-2000</v>
      </c>
      <c r="CO45" s="62">
        <f t="shared" si="57"/>
        <v>-2000</v>
      </c>
      <c r="CP45" s="62">
        <f t="shared" si="57"/>
        <v>-2000</v>
      </c>
      <c r="CQ45" s="62">
        <f t="shared" si="57"/>
        <v>-2000</v>
      </c>
      <c r="CR45" s="62">
        <f t="shared" si="57"/>
        <v>-2000</v>
      </c>
      <c r="CS45" s="62">
        <f t="shared" si="57"/>
        <v>-2000</v>
      </c>
      <c r="CT45" s="62">
        <f t="shared" si="57"/>
        <v>-2000</v>
      </c>
      <c r="CU45" s="62">
        <f t="shared" si="57"/>
        <v>-2000</v>
      </c>
      <c r="CV45" s="62">
        <f>SUM(CV42:CV44)</f>
        <v>-12000</v>
      </c>
      <c r="CW45" s="62">
        <f>SUM(CW42:CW44)</f>
        <v>-2000</v>
      </c>
      <c r="CX45" s="62">
        <f>SUM(CX42:CX44)</f>
        <v>-2000</v>
      </c>
      <c r="CY45" s="62">
        <f>SUM(CY42:CY44)</f>
        <v>-2000</v>
      </c>
      <c r="CZ45" s="62">
        <f>SUM(CZ42:CZ44)</f>
        <v>-2000</v>
      </c>
    </row>
    <row r="46" spans="1:104" s="1" customFormat="1" ht="8.25" customHeight="1" thickBo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6"/>
    </row>
    <row r="47" spans="1:104" s="15" customFormat="1" ht="9.75" customHeight="1">
      <c r="A47" s="95" t="s">
        <v>19</v>
      </c>
      <c r="B47" s="95"/>
      <c r="C47" s="96"/>
      <c r="D47" s="30" t="s">
        <v>27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</row>
    <row r="48" spans="1:104" s="14" customFormat="1" ht="9.75" customHeight="1">
      <c r="A48" s="100"/>
      <c r="B48" s="100"/>
      <c r="C48" s="101"/>
      <c r="D48" s="31">
        <v>0</v>
      </c>
      <c r="E48" s="31">
        <f t="shared" ref="E48:AJ48" si="58">D48+1</f>
        <v>1</v>
      </c>
      <c r="F48" s="31">
        <f t="shared" si="58"/>
        <v>2</v>
      </c>
      <c r="G48" s="31">
        <f t="shared" si="58"/>
        <v>3</v>
      </c>
      <c r="H48" s="31">
        <f t="shared" si="58"/>
        <v>4</v>
      </c>
      <c r="I48" s="31">
        <f t="shared" si="58"/>
        <v>5</v>
      </c>
      <c r="J48" s="31">
        <f t="shared" si="58"/>
        <v>6</v>
      </c>
      <c r="K48" s="31">
        <f t="shared" si="58"/>
        <v>7</v>
      </c>
      <c r="L48" s="31">
        <f t="shared" si="58"/>
        <v>8</v>
      </c>
      <c r="M48" s="31">
        <f t="shared" si="58"/>
        <v>9</v>
      </c>
      <c r="N48" s="31">
        <f t="shared" si="58"/>
        <v>10</v>
      </c>
      <c r="O48" s="31">
        <f t="shared" si="58"/>
        <v>11</v>
      </c>
      <c r="P48" s="31">
        <f t="shared" si="58"/>
        <v>12</v>
      </c>
      <c r="Q48" s="31">
        <f t="shared" si="58"/>
        <v>13</v>
      </c>
      <c r="R48" s="31">
        <f t="shared" si="58"/>
        <v>14</v>
      </c>
      <c r="S48" s="31">
        <f t="shared" si="58"/>
        <v>15</v>
      </c>
      <c r="T48" s="31">
        <f t="shared" si="58"/>
        <v>16</v>
      </c>
      <c r="U48" s="31">
        <f t="shared" si="58"/>
        <v>17</v>
      </c>
      <c r="V48" s="31">
        <f t="shared" si="58"/>
        <v>18</v>
      </c>
      <c r="W48" s="31">
        <f t="shared" si="58"/>
        <v>19</v>
      </c>
      <c r="X48" s="31">
        <f t="shared" si="58"/>
        <v>20</v>
      </c>
      <c r="Y48" s="31">
        <f t="shared" si="58"/>
        <v>21</v>
      </c>
      <c r="Z48" s="31">
        <f t="shared" si="58"/>
        <v>22</v>
      </c>
      <c r="AA48" s="31">
        <f t="shared" si="58"/>
        <v>23</v>
      </c>
      <c r="AB48" s="31">
        <f t="shared" si="58"/>
        <v>24</v>
      </c>
      <c r="AC48" s="31">
        <f t="shared" si="58"/>
        <v>25</v>
      </c>
      <c r="AD48" s="31">
        <f t="shared" si="58"/>
        <v>26</v>
      </c>
      <c r="AE48" s="31">
        <f t="shared" si="58"/>
        <v>27</v>
      </c>
      <c r="AF48" s="31">
        <f t="shared" si="58"/>
        <v>28</v>
      </c>
      <c r="AG48" s="31">
        <f t="shared" si="58"/>
        <v>29</v>
      </c>
      <c r="AH48" s="31">
        <f t="shared" si="58"/>
        <v>30</v>
      </c>
      <c r="AI48" s="31">
        <f t="shared" si="58"/>
        <v>31</v>
      </c>
      <c r="AJ48" s="31">
        <f t="shared" si="58"/>
        <v>32</v>
      </c>
      <c r="AK48" s="31">
        <f t="shared" ref="AK48:BP48" si="59">AJ48+1</f>
        <v>33</v>
      </c>
      <c r="AL48" s="31">
        <f t="shared" si="59"/>
        <v>34</v>
      </c>
      <c r="AM48" s="31">
        <f t="shared" si="59"/>
        <v>35</v>
      </c>
      <c r="AN48" s="31">
        <f t="shared" si="59"/>
        <v>36</v>
      </c>
      <c r="AO48" s="31">
        <f t="shared" si="59"/>
        <v>37</v>
      </c>
      <c r="AP48" s="31">
        <f t="shared" si="59"/>
        <v>38</v>
      </c>
      <c r="AQ48" s="31">
        <f t="shared" si="59"/>
        <v>39</v>
      </c>
      <c r="AR48" s="31">
        <f t="shared" si="59"/>
        <v>40</v>
      </c>
      <c r="AS48" s="31">
        <f t="shared" si="59"/>
        <v>41</v>
      </c>
      <c r="AT48" s="31">
        <f t="shared" si="59"/>
        <v>42</v>
      </c>
      <c r="AU48" s="31">
        <f t="shared" si="59"/>
        <v>43</v>
      </c>
      <c r="AV48" s="31">
        <f t="shared" si="59"/>
        <v>44</v>
      </c>
      <c r="AW48" s="31">
        <f t="shared" si="59"/>
        <v>45</v>
      </c>
      <c r="AX48" s="31">
        <f t="shared" si="59"/>
        <v>46</v>
      </c>
      <c r="AY48" s="31">
        <f t="shared" si="59"/>
        <v>47</v>
      </c>
      <c r="AZ48" s="31">
        <f t="shared" si="59"/>
        <v>48</v>
      </c>
      <c r="BA48" s="31">
        <f t="shared" si="59"/>
        <v>49</v>
      </c>
      <c r="BB48" s="31">
        <f t="shared" si="59"/>
        <v>50</v>
      </c>
      <c r="BC48" s="31">
        <f t="shared" si="59"/>
        <v>51</v>
      </c>
      <c r="BD48" s="31">
        <f t="shared" si="59"/>
        <v>52</v>
      </c>
      <c r="BE48" s="31">
        <f t="shared" si="59"/>
        <v>53</v>
      </c>
      <c r="BF48" s="31">
        <f t="shared" si="59"/>
        <v>54</v>
      </c>
      <c r="BG48" s="31">
        <f t="shared" si="59"/>
        <v>55</v>
      </c>
      <c r="BH48" s="31">
        <f t="shared" si="59"/>
        <v>56</v>
      </c>
      <c r="BI48" s="31">
        <f t="shared" si="59"/>
        <v>57</v>
      </c>
      <c r="BJ48" s="31">
        <f t="shared" si="59"/>
        <v>58</v>
      </c>
      <c r="BK48" s="31">
        <f t="shared" si="59"/>
        <v>59</v>
      </c>
      <c r="BL48" s="31">
        <f t="shared" si="59"/>
        <v>60</v>
      </c>
      <c r="BM48" s="31">
        <f t="shared" si="59"/>
        <v>61</v>
      </c>
      <c r="BN48" s="31">
        <f t="shared" si="59"/>
        <v>62</v>
      </c>
      <c r="BO48" s="31">
        <f t="shared" si="59"/>
        <v>63</v>
      </c>
      <c r="BP48" s="31">
        <f t="shared" si="59"/>
        <v>64</v>
      </c>
      <c r="BQ48" s="31">
        <f t="shared" ref="BQ48:CZ48" si="60">BP48+1</f>
        <v>65</v>
      </c>
      <c r="BR48" s="31">
        <f t="shared" si="60"/>
        <v>66</v>
      </c>
      <c r="BS48" s="31">
        <f t="shared" si="60"/>
        <v>67</v>
      </c>
      <c r="BT48" s="31">
        <f t="shared" si="60"/>
        <v>68</v>
      </c>
      <c r="BU48" s="31">
        <f t="shared" si="60"/>
        <v>69</v>
      </c>
      <c r="BV48" s="31">
        <f t="shared" si="60"/>
        <v>70</v>
      </c>
      <c r="BW48" s="31">
        <f t="shared" si="60"/>
        <v>71</v>
      </c>
      <c r="BX48" s="31">
        <f t="shared" si="60"/>
        <v>72</v>
      </c>
      <c r="BY48" s="31">
        <f t="shared" si="60"/>
        <v>73</v>
      </c>
      <c r="BZ48" s="31">
        <f t="shared" si="60"/>
        <v>74</v>
      </c>
      <c r="CA48" s="31">
        <f t="shared" si="60"/>
        <v>75</v>
      </c>
      <c r="CB48" s="31">
        <f t="shared" si="60"/>
        <v>76</v>
      </c>
      <c r="CC48" s="31">
        <f t="shared" si="60"/>
        <v>77</v>
      </c>
      <c r="CD48" s="31">
        <f t="shared" si="60"/>
        <v>78</v>
      </c>
      <c r="CE48" s="31">
        <f t="shared" si="60"/>
        <v>79</v>
      </c>
      <c r="CF48" s="31">
        <f t="shared" si="60"/>
        <v>80</v>
      </c>
      <c r="CG48" s="31">
        <f t="shared" si="60"/>
        <v>81</v>
      </c>
      <c r="CH48" s="31">
        <f t="shared" si="60"/>
        <v>82</v>
      </c>
      <c r="CI48" s="31">
        <f t="shared" si="60"/>
        <v>83</v>
      </c>
      <c r="CJ48" s="31">
        <f t="shared" si="60"/>
        <v>84</v>
      </c>
      <c r="CK48" s="31">
        <f t="shared" si="60"/>
        <v>85</v>
      </c>
      <c r="CL48" s="31">
        <f t="shared" si="60"/>
        <v>86</v>
      </c>
      <c r="CM48" s="31">
        <f t="shared" si="60"/>
        <v>87</v>
      </c>
      <c r="CN48" s="31">
        <f t="shared" si="60"/>
        <v>88</v>
      </c>
      <c r="CO48" s="31">
        <f t="shared" si="60"/>
        <v>89</v>
      </c>
      <c r="CP48" s="31">
        <f t="shared" si="60"/>
        <v>90</v>
      </c>
      <c r="CQ48" s="31">
        <f t="shared" si="60"/>
        <v>91</v>
      </c>
      <c r="CR48" s="31">
        <f t="shared" si="60"/>
        <v>92</v>
      </c>
      <c r="CS48" s="31">
        <f t="shared" si="60"/>
        <v>93</v>
      </c>
      <c r="CT48" s="31">
        <f t="shared" si="60"/>
        <v>94</v>
      </c>
      <c r="CU48" s="31">
        <f t="shared" si="60"/>
        <v>95</v>
      </c>
      <c r="CV48" s="31">
        <f t="shared" si="60"/>
        <v>96</v>
      </c>
      <c r="CW48" s="31">
        <f t="shared" si="60"/>
        <v>97</v>
      </c>
      <c r="CX48" s="31">
        <f t="shared" si="60"/>
        <v>98</v>
      </c>
      <c r="CY48" s="31">
        <f t="shared" si="60"/>
        <v>99</v>
      </c>
      <c r="CZ48" s="31">
        <f t="shared" si="60"/>
        <v>100</v>
      </c>
    </row>
    <row r="49" spans="1:104" s="3" customFormat="1" ht="23.25">
      <c r="A49" s="33" t="s">
        <v>28</v>
      </c>
      <c r="B49" s="37">
        <v>0</v>
      </c>
      <c r="C49" s="35" t="s">
        <v>34</v>
      </c>
      <c r="D49" s="43">
        <f>$B$49*-1*D21</f>
        <v>0</v>
      </c>
      <c r="E49" s="43">
        <f>$B$49*-1*E21</f>
        <v>0</v>
      </c>
      <c r="F49" s="43">
        <f t="shared" ref="F49:BQ49" si="61">$B$49*-1*F21</f>
        <v>0</v>
      </c>
      <c r="G49" s="43">
        <f t="shared" si="61"/>
        <v>0</v>
      </c>
      <c r="H49" s="43">
        <f t="shared" si="61"/>
        <v>0</v>
      </c>
      <c r="I49" s="43">
        <f t="shared" si="61"/>
        <v>0</v>
      </c>
      <c r="J49" s="43">
        <f t="shared" si="61"/>
        <v>0</v>
      </c>
      <c r="K49" s="43">
        <f t="shared" si="61"/>
        <v>0</v>
      </c>
      <c r="L49" s="43">
        <f t="shared" si="61"/>
        <v>0</v>
      </c>
      <c r="M49" s="43">
        <f t="shared" si="61"/>
        <v>0</v>
      </c>
      <c r="N49" s="43">
        <f t="shared" si="61"/>
        <v>0</v>
      </c>
      <c r="O49" s="43">
        <f t="shared" si="61"/>
        <v>0</v>
      </c>
      <c r="P49" s="43">
        <f t="shared" si="61"/>
        <v>0</v>
      </c>
      <c r="Q49" s="43">
        <f t="shared" si="61"/>
        <v>0</v>
      </c>
      <c r="R49" s="43">
        <f t="shared" si="61"/>
        <v>0</v>
      </c>
      <c r="S49" s="43">
        <f t="shared" si="61"/>
        <v>0</v>
      </c>
      <c r="T49" s="43">
        <f t="shared" si="61"/>
        <v>0</v>
      </c>
      <c r="U49" s="43">
        <f t="shared" si="61"/>
        <v>0</v>
      </c>
      <c r="V49" s="43">
        <f t="shared" si="61"/>
        <v>0</v>
      </c>
      <c r="W49" s="43">
        <f t="shared" si="61"/>
        <v>0</v>
      </c>
      <c r="X49" s="43">
        <f t="shared" si="61"/>
        <v>0</v>
      </c>
      <c r="Y49" s="43">
        <f t="shared" si="61"/>
        <v>0</v>
      </c>
      <c r="Z49" s="43">
        <f t="shared" si="61"/>
        <v>0</v>
      </c>
      <c r="AA49" s="43">
        <f t="shared" si="61"/>
        <v>0</v>
      </c>
      <c r="AB49" s="43">
        <f t="shared" si="61"/>
        <v>0</v>
      </c>
      <c r="AC49" s="43">
        <f t="shared" si="61"/>
        <v>0</v>
      </c>
      <c r="AD49" s="43">
        <f t="shared" si="61"/>
        <v>0</v>
      </c>
      <c r="AE49" s="43">
        <f t="shared" si="61"/>
        <v>0</v>
      </c>
      <c r="AF49" s="43">
        <f t="shared" si="61"/>
        <v>0</v>
      </c>
      <c r="AG49" s="43">
        <f t="shared" si="61"/>
        <v>0</v>
      </c>
      <c r="AH49" s="43">
        <f t="shared" si="61"/>
        <v>0</v>
      </c>
      <c r="AI49" s="43">
        <f t="shared" si="61"/>
        <v>0</v>
      </c>
      <c r="AJ49" s="43">
        <f t="shared" si="61"/>
        <v>0</v>
      </c>
      <c r="AK49" s="43">
        <f t="shared" si="61"/>
        <v>0</v>
      </c>
      <c r="AL49" s="43">
        <f t="shared" si="61"/>
        <v>0</v>
      </c>
      <c r="AM49" s="43">
        <f t="shared" si="61"/>
        <v>0</v>
      </c>
      <c r="AN49" s="43">
        <f t="shared" si="61"/>
        <v>0</v>
      </c>
      <c r="AO49" s="43">
        <f t="shared" si="61"/>
        <v>0</v>
      </c>
      <c r="AP49" s="43">
        <f t="shared" si="61"/>
        <v>0</v>
      </c>
      <c r="AQ49" s="43">
        <f t="shared" si="61"/>
        <v>0</v>
      </c>
      <c r="AR49" s="43">
        <f t="shared" si="61"/>
        <v>0</v>
      </c>
      <c r="AS49" s="43">
        <f t="shared" si="61"/>
        <v>0</v>
      </c>
      <c r="AT49" s="43">
        <f t="shared" si="61"/>
        <v>0</v>
      </c>
      <c r="AU49" s="43">
        <f t="shared" si="61"/>
        <v>0</v>
      </c>
      <c r="AV49" s="43">
        <f t="shared" si="61"/>
        <v>0</v>
      </c>
      <c r="AW49" s="43">
        <f t="shared" si="61"/>
        <v>0</v>
      </c>
      <c r="AX49" s="43">
        <f t="shared" si="61"/>
        <v>0</v>
      </c>
      <c r="AY49" s="43">
        <f t="shared" si="61"/>
        <v>0</v>
      </c>
      <c r="AZ49" s="43">
        <f t="shared" si="61"/>
        <v>0</v>
      </c>
      <c r="BA49" s="43">
        <f t="shared" si="61"/>
        <v>0</v>
      </c>
      <c r="BB49" s="43">
        <f t="shared" si="61"/>
        <v>0</v>
      </c>
      <c r="BC49" s="43">
        <f t="shared" si="61"/>
        <v>0</v>
      </c>
      <c r="BD49" s="43">
        <f t="shared" si="61"/>
        <v>0</v>
      </c>
      <c r="BE49" s="43">
        <f t="shared" si="61"/>
        <v>0</v>
      </c>
      <c r="BF49" s="43">
        <f t="shared" si="61"/>
        <v>0</v>
      </c>
      <c r="BG49" s="43">
        <f t="shared" si="61"/>
        <v>0</v>
      </c>
      <c r="BH49" s="43">
        <f t="shared" si="61"/>
        <v>0</v>
      </c>
      <c r="BI49" s="43">
        <f t="shared" si="61"/>
        <v>0</v>
      </c>
      <c r="BJ49" s="43">
        <f t="shared" si="61"/>
        <v>0</v>
      </c>
      <c r="BK49" s="43">
        <f t="shared" si="61"/>
        <v>0</v>
      </c>
      <c r="BL49" s="43">
        <f t="shared" si="61"/>
        <v>0</v>
      </c>
      <c r="BM49" s="43">
        <f t="shared" si="61"/>
        <v>0</v>
      </c>
      <c r="BN49" s="43">
        <f t="shared" si="61"/>
        <v>0</v>
      </c>
      <c r="BO49" s="43">
        <f t="shared" si="61"/>
        <v>0</v>
      </c>
      <c r="BP49" s="43">
        <f t="shared" si="61"/>
        <v>0</v>
      </c>
      <c r="BQ49" s="43">
        <f t="shared" si="61"/>
        <v>0</v>
      </c>
      <c r="BR49" s="43">
        <f t="shared" ref="BR49:CZ49" si="62">$B$49*-1*BR21</f>
        <v>0</v>
      </c>
      <c r="BS49" s="43">
        <f t="shared" si="62"/>
        <v>0</v>
      </c>
      <c r="BT49" s="43">
        <f t="shared" si="62"/>
        <v>0</v>
      </c>
      <c r="BU49" s="43">
        <f t="shared" si="62"/>
        <v>0</v>
      </c>
      <c r="BV49" s="43">
        <f t="shared" si="62"/>
        <v>0</v>
      </c>
      <c r="BW49" s="43">
        <f t="shared" si="62"/>
        <v>0</v>
      </c>
      <c r="BX49" s="43">
        <f t="shared" si="62"/>
        <v>0</v>
      </c>
      <c r="BY49" s="43">
        <f t="shared" si="62"/>
        <v>0</v>
      </c>
      <c r="BZ49" s="43">
        <f t="shared" si="62"/>
        <v>0</v>
      </c>
      <c r="CA49" s="43">
        <f t="shared" si="62"/>
        <v>0</v>
      </c>
      <c r="CB49" s="43">
        <f t="shared" si="62"/>
        <v>0</v>
      </c>
      <c r="CC49" s="43">
        <f t="shared" si="62"/>
        <v>0</v>
      </c>
      <c r="CD49" s="43">
        <f t="shared" si="62"/>
        <v>0</v>
      </c>
      <c r="CE49" s="43">
        <f t="shared" si="62"/>
        <v>0</v>
      </c>
      <c r="CF49" s="43">
        <f t="shared" si="62"/>
        <v>0</v>
      </c>
      <c r="CG49" s="43">
        <f t="shared" si="62"/>
        <v>0</v>
      </c>
      <c r="CH49" s="43">
        <f t="shared" si="62"/>
        <v>0</v>
      </c>
      <c r="CI49" s="43">
        <f t="shared" si="62"/>
        <v>0</v>
      </c>
      <c r="CJ49" s="43">
        <f t="shared" si="62"/>
        <v>0</v>
      </c>
      <c r="CK49" s="43">
        <f t="shared" si="62"/>
        <v>0</v>
      </c>
      <c r="CL49" s="43">
        <f t="shared" si="62"/>
        <v>0</v>
      </c>
      <c r="CM49" s="43">
        <f t="shared" si="62"/>
        <v>0</v>
      </c>
      <c r="CN49" s="43">
        <f t="shared" si="62"/>
        <v>0</v>
      </c>
      <c r="CO49" s="43">
        <f t="shared" si="62"/>
        <v>0</v>
      </c>
      <c r="CP49" s="43">
        <f t="shared" si="62"/>
        <v>0</v>
      </c>
      <c r="CQ49" s="43">
        <f t="shared" si="62"/>
        <v>0</v>
      </c>
      <c r="CR49" s="43">
        <f t="shared" si="62"/>
        <v>0</v>
      </c>
      <c r="CS49" s="43">
        <f t="shared" si="62"/>
        <v>0</v>
      </c>
      <c r="CT49" s="43">
        <f t="shared" si="62"/>
        <v>0</v>
      </c>
      <c r="CU49" s="43">
        <f t="shared" si="62"/>
        <v>0</v>
      </c>
      <c r="CV49" s="43">
        <f t="shared" si="62"/>
        <v>0</v>
      </c>
      <c r="CW49" s="43">
        <f t="shared" si="62"/>
        <v>0</v>
      </c>
      <c r="CX49" s="43">
        <f t="shared" si="62"/>
        <v>0</v>
      </c>
      <c r="CY49" s="43">
        <f t="shared" si="62"/>
        <v>0</v>
      </c>
      <c r="CZ49" s="43">
        <f t="shared" si="62"/>
        <v>0</v>
      </c>
    </row>
    <row r="50" spans="1:104" s="4" customFormat="1" ht="12.75" customHeight="1" thickBot="1">
      <c r="A50" s="97" t="s">
        <v>45</v>
      </c>
      <c r="B50" s="98"/>
      <c r="C50" s="99"/>
      <c r="D50" s="20">
        <f t="shared" ref="D50:AI50" si="63">SUM(D49:D49)</f>
        <v>0</v>
      </c>
      <c r="E50" s="20">
        <f t="shared" si="63"/>
        <v>0</v>
      </c>
      <c r="F50" s="20">
        <f t="shared" si="63"/>
        <v>0</v>
      </c>
      <c r="G50" s="20">
        <f t="shared" si="63"/>
        <v>0</v>
      </c>
      <c r="H50" s="20">
        <f t="shared" si="63"/>
        <v>0</v>
      </c>
      <c r="I50" s="20">
        <f t="shared" si="63"/>
        <v>0</v>
      </c>
      <c r="J50" s="20">
        <f t="shared" si="63"/>
        <v>0</v>
      </c>
      <c r="K50" s="20">
        <f t="shared" si="63"/>
        <v>0</v>
      </c>
      <c r="L50" s="20">
        <f t="shared" si="63"/>
        <v>0</v>
      </c>
      <c r="M50" s="20">
        <f t="shared" si="63"/>
        <v>0</v>
      </c>
      <c r="N50" s="20">
        <f t="shared" si="63"/>
        <v>0</v>
      </c>
      <c r="O50" s="20">
        <f t="shared" si="63"/>
        <v>0</v>
      </c>
      <c r="P50" s="20">
        <f t="shared" si="63"/>
        <v>0</v>
      </c>
      <c r="Q50" s="20">
        <f t="shared" si="63"/>
        <v>0</v>
      </c>
      <c r="R50" s="20">
        <f t="shared" si="63"/>
        <v>0</v>
      </c>
      <c r="S50" s="20">
        <f t="shared" si="63"/>
        <v>0</v>
      </c>
      <c r="T50" s="20">
        <f t="shared" si="63"/>
        <v>0</v>
      </c>
      <c r="U50" s="20">
        <f t="shared" si="63"/>
        <v>0</v>
      </c>
      <c r="V50" s="20">
        <f t="shared" si="63"/>
        <v>0</v>
      </c>
      <c r="W50" s="20">
        <f t="shared" si="63"/>
        <v>0</v>
      </c>
      <c r="X50" s="20">
        <f t="shared" si="63"/>
        <v>0</v>
      </c>
      <c r="Y50" s="20">
        <f t="shared" si="63"/>
        <v>0</v>
      </c>
      <c r="Z50" s="20">
        <f t="shared" si="63"/>
        <v>0</v>
      </c>
      <c r="AA50" s="20">
        <f t="shared" si="63"/>
        <v>0</v>
      </c>
      <c r="AB50" s="20">
        <f t="shared" si="63"/>
        <v>0</v>
      </c>
      <c r="AC50" s="20">
        <f t="shared" si="63"/>
        <v>0</v>
      </c>
      <c r="AD50" s="20">
        <f t="shared" si="63"/>
        <v>0</v>
      </c>
      <c r="AE50" s="20">
        <f t="shared" si="63"/>
        <v>0</v>
      </c>
      <c r="AF50" s="20">
        <f t="shared" si="63"/>
        <v>0</v>
      </c>
      <c r="AG50" s="20">
        <f t="shared" si="63"/>
        <v>0</v>
      </c>
      <c r="AH50" s="20">
        <f t="shared" si="63"/>
        <v>0</v>
      </c>
      <c r="AI50" s="20">
        <f t="shared" si="63"/>
        <v>0</v>
      </c>
      <c r="AJ50" s="20">
        <f t="shared" ref="AJ50:BO50" si="64">SUM(AJ49:AJ49)</f>
        <v>0</v>
      </c>
      <c r="AK50" s="20">
        <f t="shared" si="64"/>
        <v>0</v>
      </c>
      <c r="AL50" s="20">
        <f t="shared" si="64"/>
        <v>0</v>
      </c>
      <c r="AM50" s="20">
        <f t="shared" si="64"/>
        <v>0</v>
      </c>
      <c r="AN50" s="20">
        <f t="shared" si="64"/>
        <v>0</v>
      </c>
      <c r="AO50" s="20">
        <f t="shared" si="64"/>
        <v>0</v>
      </c>
      <c r="AP50" s="20">
        <f t="shared" si="64"/>
        <v>0</v>
      </c>
      <c r="AQ50" s="20">
        <f t="shared" si="64"/>
        <v>0</v>
      </c>
      <c r="AR50" s="20">
        <f t="shared" si="64"/>
        <v>0</v>
      </c>
      <c r="AS50" s="20">
        <f t="shared" si="64"/>
        <v>0</v>
      </c>
      <c r="AT50" s="20">
        <f t="shared" si="64"/>
        <v>0</v>
      </c>
      <c r="AU50" s="20">
        <f t="shared" si="64"/>
        <v>0</v>
      </c>
      <c r="AV50" s="20">
        <f t="shared" si="64"/>
        <v>0</v>
      </c>
      <c r="AW50" s="20">
        <f t="shared" si="64"/>
        <v>0</v>
      </c>
      <c r="AX50" s="20">
        <f t="shared" si="64"/>
        <v>0</v>
      </c>
      <c r="AY50" s="20">
        <f t="shared" si="64"/>
        <v>0</v>
      </c>
      <c r="AZ50" s="20">
        <f t="shared" si="64"/>
        <v>0</v>
      </c>
      <c r="BA50" s="20">
        <f t="shared" si="64"/>
        <v>0</v>
      </c>
      <c r="BB50" s="20">
        <f t="shared" si="64"/>
        <v>0</v>
      </c>
      <c r="BC50" s="20">
        <f t="shared" si="64"/>
        <v>0</v>
      </c>
      <c r="BD50" s="20">
        <f t="shared" si="64"/>
        <v>0</v>
      </c>
      <c r="BE50" s="20">
        <f t="shared" si="64"/>
        <v>0</v>
      </c>
      <c r="BF50" s="20">
        <f t="shared" si="64"/>
        <v>0</v>
      </c>
      <c r="BG50" s="20">
        <f t="shared" si="64"/>
        <v>0</v>
      </c>
      <c r="BH50" s="20">
        <f t="shared" si="64"/>
        <v>0</v>
      </c>
      <c r="BI50" s="20">
        <f t="shared" si="64"/>
        <v>0</v>
      </c>
      <c r="BJ50" s="20">
        <f t="shared" si="64"/>
        <v>0</v>
      </c>
      <c r="BK50" s="20">
        <f t="shared" si="64"/>
        <v>0</v>
      </c>
      <c r="BL50" s="20">
        <f t="shared" si="64"/>
        <v>0</v>
      </c>
      <c r="BM50" s="20">
        <f t="shared" si="64"/>
        <v>0</v>
      </c>
      <c r="BN50" s="20">
        <f t="shared" si="64"/>
        <v>0</v>
      </c>
      <c r="BO50" s="20">
        <f t="shared" si="64"/>
        <v>0</v>
      </c>
      <c r="BP50" s="20">
        <f t="shared" ref="BP50:CU50" si="65">SUM(BP49:BP49)</f>
        <v>0</v>
      </c>
      <c r="BQ50" s="20">
        <f t="shared" si="65"/>
        <v>0</v>
      </c>
      <c r="BR50" s="20">
        <f t="shared" si="65"/>
        <v>0</v>
      </c>
      <c r="BS50" s="20">
        <f t="shared" si="65"/>
        <v>0</v>
      </c>
      <c r="BT50" s="20">
        <f t="shared" si="65"/>
        <v>0</v>
      </c>
      <c r="BU50" s="20">
        <f t="shared" si="65"/>
        <v>0</v>
      </c>
      <c r="BV50" s="20">
        <f t="shared" si="65"/>
        <v>0</v>
      </c>
      <c r="BW50" s="20">
        <f t="shared" si="65"/>
        <v>0</v>
      </c>
      <c r="BX50" s="20">
        <f t="shared" si="65"/>
        <v>0</v>
      </c>
      <c r="BY50" s="20">
        <f t="shared" si="65"/>
        <v>0</v>
      </c>
      <c r="BZ50" s="20">
        <f t="shared" si="65"/>
        <v>0</v>
      </c>
      <c r="CA50" s="20">
        <f t="shared" si="65"/>
        <v>0</v>
      </c>
      <c r="CB50" s="20">
        <f t="shared" si="65"/>
        <v>0</v>
      </c>
      <c r="CC50" s="20">
        <f t="shared" si="65"/>
        <v>0</v>
      </c>
      <c r="CD50" s="20">
        <f t="shared" si="65"/>
        <v>0</v>
      </c>
      <c r="CE50" s="20">
        <f t="shared" si="65"/>
        <v>0</v>
      </c>
      <c r="CF50" s="20">
        <f t="shared" si="65"/>
        <v>0</v>
      </c>
      <c r="CG50" s="20">
        <f t="shared" si="65"/>
        <v>0</v>
      </c>
      <c r="CH50" s="20">
        <f t="shared" si="65"/>
        <v>0</v>
      </c>
      <c r="CI50" s="20">
        <f t="shared" si="65"/>
        <v>0</v>
      </c>
      <c r="CJ50" s="20">
        <f t="shared" si="65"/>
        <v>0</v>
      </c>
      <c r="CK50" s="20">
        <f t="shared" si="65"/>
        <v>0</v>
      </c>
      <c r="CL50" s="20">
        <f t="shared" si="65"/>
        <v>0</v>
      </c>
      <c r="CM50" s="20">
        <f t="shared" si="65"/>
        <v>0</v>
      </c>
      <c r="CN50" s="20">
        <f t="shared" si="65"/>
        <v>0</v>
      </c>
      <c r="CO50" s="20">
        <f t="shared" si="65"/>
        <v>0</v>
      </c>
      <c r="CP50" s="20">
        <f t="shared" si="65"/>
        <v>0</v>
      </c>
      <c r="CQ50" s="20">
        <f t="shared" si="65"/>
        <v>0</v>
      </c>
      <c r="CR50" s="20">
        <f t="shared" si="65"/>
        <v>0</v>
      </c>
      <c r="CS50" s="20">
        <f t="shared" si="65"/>
        <v>0</v>
      </c>
      <c r="CT50" s="20">
        <f t="shared" si="65"/>
        <v>0</v>
      </c>
      <c r="CU50" s="20">
        <f t="shared" si="65"/>
        <v>0</v>
      </c>
      <c r="CV50" s="20">
        <f t="shared" ref="CV50:EA50" si="66">SUM(CV49:CV49)</f>
        <v>0</v>
      </c>
      <c r="CW50" s="20">
        <f t="shared" si="66"/>
        <v>0</v>
      </c>
      <c r="CX50" s="20">
        <f t="shared" si="66"/>
        <v>0</v>
      </c>
      <c r="CY50" s="20">
        <f t="shared" si="66"/>
        <v>0</v>
      </c>
      <c r="CZ50" s="20">
        <f t="shared" si="66"/>
        <v>0</v>
      </c>
    </row>
    <row r="51" spans="1:104" s="1" customFormat="1" ht="10.5" customHeight="1" thickBot="1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5"/>
    </row>
    <row r="52" spans="1:104" s="3" customFormat="1" ht="14.25" customHeight="1">
      <c r="A52" s="95" t="s">
        <v>18</v>
      </c>
      <c r="B52" s="95"/>
      <c r="C52" s="96"/>
      <c r="D52" s="31">
        <v>0</v>
      </c>
      <c r="E52" s="31">
        <f t="shared" ref="E52:AJ52" si="67">D52+1</f>
        <v>1</v>
      </c>
      <c r="F52" s="31">
        <f t="shared" si="67"/>
        <v>2</v>
      </c>
      <c r="G52" s="31">
        <f t="shared" si="67"/>
        <v>3</v>
      </c>
      <c r="H52" s="31">
        <f t="shared" si="67"/>
        <v>4</v>
      </c>
      <c r="I52" s="31">
        <f t="shared" si="67"/>
        <v>5</v>
      </c>
      <c r="J52" s="31">
        <f t="shared" si="67"/>
        <v>6</v>
      </c>
      <c r="K52" s="31">
        <f t="shared" si="67"/>
        <v>7</v>
      </c>
      <c r="L52" s="31">
        <f t="shared" si="67"/>
        <v>8</v>
      </c>
      <c r="M52" s="31">
        <f t="shared" si="67"/>
        <v>9</v>
      </c>
      <c r="N52" s="31">
        <f t="shared" si="67"/>
        <v>10</v>
      </c>
      <c r="O52" s="31">
        <f t="shared" si="67"/>
        <v>11</v>
      </c>
      <c r="P52" s="31">
        <f t="shared" si="67"/>
        <v>12</v>
      </c>
      <c r="Q52" s="31">
        <f t="shared" si="67"/>
        <v>13</v>
      </c>
      <c r="R52" s="31">
        <f t="shared" si="67"/>
        <v>14</v>
      </c>
      <c r="S52" s="31">
        <f t="shared" si="67"/>
        <v>15</v>
      </c>
      <c r="T52" s="31">
        <f t="shared" si="67"/>
        <v>16</v>
      </c>
      <c r="U52" s="31">
        <f t="shared" si="67"/>
        <v>17</v>
      </c>
      <c r="V52" s="31">
        <f t="shared" si="67"/>
        <v>18</v>
      </c>
      <c r="W52" s="31">
        <f t="shared" si="67"/>
        <v>19</v>
      </c>
      <c r="X52" s="31">
        <f t="shared" si="67"/>
        <v>20</v>
      </c>
      <c r="Y52" s="31">
        <f t="shared" si="67"/>
        <v>21</v>
      </c>
      <c r="Z52" s="31">
        <f t="shared" si="67"/>
        <v>22</v>
      </c>
      <c r="AA52" s="31">
        <f t="shared" si="67"/>
        <v>23</v>
      </c>
      <c r="AB52" s="31">
        <f t="shared" si="67"/>
        <v>24</v>
      </c>
      <c r="AC52" s="31">
        <f t="shared" si="67"/>
        <v>25</v>
      </c>
      <c r="AD52" s="31">
        <f t="shared" si="67"/>
        <v>26</v>
      </c>
      <c r="AE52" s="31">
        <f t="shared" si="67"/>
        <v>27</v>
      </c>
      <c r="AF52" s="31">
        <f t="shared" si="67"/>
        <v>28</v>
      </c>
      <c r="AG52" s="31">
        <f t="shared" si="67"/>
        <v>29</v>
      </c>
      <c r="AH52" s="31">
        <f t="shared" si="67"/>
        <v>30</v>
      </c>
      <c r="AI52" s="31">
        <f t="shared" si="67"/>
        <v>31</v>
      </c>
      <c r="AJ52" s="31">
        <f t="shared" si="67"/>
        <v>32</v>
      </c>
      <c r="AK52" s="31">
        <f t="shared" ref="AK52:BP52" si="68">AJ52+1</f>
        <v>33</v>
      </c>
      <c r="AL52" s="31">
        <f t="shared" si="68"/>
        <v>34</v>
      </c>
      <c r="AM52" s="31">
        <f t="shared" si="68"/>
        <v>35</v>
      </c>
      <c r="AN52" s="31">
        <f t="shared" si="68"/>
        <v>36</v>
      </c>
      <c r="AO52" s="31">
        <f t="shared" si="68"/>
        <v>37</v>
      </c>
      <c r="AP52" s="31">
        <f t="shared" si="68"/>
        <v>38</v>
      </c>
      <c r="AQ52" s="31">
        <f t="shared" si="68"/>
        <v>39</v>
      </c>
      <c r="AR52" s="31">
        <f t="shared" si="68"/>
        <v>40</v>
      </c>
      <c r="AS52" s="31">
        <f t="shared" si="68"/>
        <v>41</v>
      </c>
      <c r="AT52" s="31">
        <f t="shared" si="68"/>
        <v>42</v>
      </c>
      <c r="AU52" s="31">
        <f t="shared" si="68"/>
        <v>43</v>
      </c>
      <c r="AV52" s="31">
        <f t="shared" si="68"/>
        <v>44</v>
      </c>
      <c r="AW52" s="31">
        <f t="shared" si="68"/>
        <v>45</v>
      </c>
      <c r="AX52" s="31">
        <f t="shared" si="68"/>
        <v>46</v>
      </c>
      <c r="AY52" s="31">
        <f t="shared" si="68"/>
        <v>47</v>
      </c>
      <c r="AZ52" s="31">
        <f t="shared" si="68"/>
        <v>48</v>
      </c>
      <c r="BA52" s="31">
        <f t="shared" si="68"/>
        <v>49</v>
      </c>
      <c r="BB52" s="31">
        <f t="shared" si="68"/>
        <v>50</v>
      </c>
      <c r="BC52" s="31">
        <f t="shared" si="68"/>
        <v>51</v>
      </c>
      <c r="BD52" s="31">
        <f t="shared" si="68"/>
        <v>52</v>
      </c>
      <c r="BE52" s="31">
        <f t="shared" si="68"/>
        <v>53</v>
      </c>
      <c r="BF52" s="31">
        <f t="shared" si="68"/>
        <v>54</v>
      </c>
      <c r="BG52" s="31">
        <f t="shared" si="68"/>
        <v>55</v>
      </c>
      <c r="BH52" s="31">
        <f t="shared" si="68"/>
        <v>56</v>
      </c>
      <c r="BI52" s="31">
        <f t="shared" si="68"/>
        <v>57</v>
      </c>
      <c r="BJ52" s="31">
        <f t="shared" si="68"/>
        <v>58</v>
      </c>
      <c r="BK52" s="31">
        <f t="shared" si="68"/>
        <v>59</v>
      </c>
      <c r="BL52" s="31">
        <f t="shared" si="68"/>
        <v>60</v>
      </c>
      <c r="BM52" s="31">
        <f t="shared" si="68"/>
        <v>61</v>
      </c>
      <c r="BN52" s="31">
        <f t="shared" si="68"/>
        <v>62</v>
      </c>
      <c r="BO52" s="31">
        <f t="shared" si="68"/>
        <v>63</v>
      </c>
      <c r="BP52" s="31">
        <f t="shared" si="68"/>
        <v>64</v>
      </c>
      <c r="BQ52" s="31">
        <f t="shared" ref="BQ52:CZ52" si="69">BP52+1</f>
        <v>65</v>
      </c>
      <c r="BR52" s="31">
        <f t="shared" si="69"/>
        <v>66</v>
      </c>
      <c r="BS52" s="31">
        <f t="shared" si="69"/>
        <v>67</v>
      </c>
      <c r="BT52" s="31">
        <f t="shared" si="69"/>
        <v>68</v>
      </c>
      <c r="BU52" s="31">
        <f t="shared" si="69"/>
        <v>69</v>
      </c>
      <c r="BV52" s="31">
        <f t="shared" si="69"/>
        <v>70</v>
      </c>
      <c r="BW52" s="31">
        <f t="shared" si="69"/>
        <v>71</v>
      </c>
      <c r="BX52" s="31">
        <f t="shared" si="69"/>
        <v>72</v>
      </c>
      <c r="BY52" s="31">
        <f t="shared" si="69"/>
        <v>73</v>
      </c>
      <c r="BZ52" s="31">
        <f t="shared" si="69"/>
        <v>74</v>
      </c>
      <c r="CA52" s="31">
        <f t="shared" si="69"/>
        <v>75</v>
      </c>
      <c r="CB52" s="31">
        <f t="shared" si="69"/>
        <v>76</v>
      </c>
      <c r="CC52" s="31">
        <f t="shared" si="69"/>
        <v>77</v>
      </c>
      <c r="CD52" s="31">
        <f t="shared" si="69"/>
        <v>78</v>
      </c>
      <c r="CE52" s="31">
        <f t="shared" si="69"/>
        <v>79</v>
      </c>
      <c r="CF52" s="31">
        <f t="shared" si="69"/>
        <v>80</v>
      </c>
      <c r="CG52" s="31">
        <f t="shared" si="69"/>
        <v>81</v>
      </c>
      <c r="CH52" s="31">
        <f t="shared" si="69"/>
        <v>82</v>
      </c>
      <c r="CI52" s="31">
        <f t="shared" si="69"/>
        <v>83</v>
      </c>
      <c r="CJ52" s="31">
        <f t="shared" si="69"/>
        <v>84</v>
      </c>
      <c r="CK52" s="31">
        <f t="shared" si="69"/>
        <v>85</v>
      </c>
      <c r="CL52" s="31">
        <f t="shared" si="69"/>
        <v>86</v>
      </c>
      <c r="CM52" s="31">
        <f t="shared" si="69"/>
        <v>87</v>
      </c>
      <c r="CN52" s="31">
        <f t="shared" si="69"/>
        <v>88</v>
      </c>
      <c r="CO52" s="31">
        <f t="shared" si="69"/>
        <v>89</v>
      </c>
      <c r="CP52" s="31">
        <f t="shared" si="69"/>
        <v>90</v>
      </c>
      <c r="CQ52" s="31">
        <f t="shared" si="69"/>
        <v>91</v>
      </c>
      <c r="CR52" s="31">
        <f t="shared" si="69"/>
        <v>92</v>
      </c>
      <c r="CS52" s="31">
        <f t="shared" si="69"/>
        <v>93</v>
      </c>
      <c r="CT52" s="31">
        <f t="shared" si="69"/>
        <v>94</v>
      </c>
      <c r="CU52" s="31">
        <f t="shared" si="69"/>
        <v>95</v>
      </c>
      <c r="CV52" s="31">
        <f t="shared" si="69"/>
        <v>96</v>
      </c>
      <c r="CW52" s="31">
        <f t="shared" si="69"/>
        <v>97</v>
      </c>
      <c r="CX52" s="31">
        <f t="shared" si="69"/>
        <v>98</v>
      </c>
      <c r="CY52" s="31">
        <f t="shared" si="69"/>
        <v>99</v>
      </c>
      <c r="CZ52" s="31">
        <f t="shared" si="69"/>
        <v>100</v>
      </c>
    </row>
    <row r="53" spans="1:104" s="1" customFormat="1">
      <c r="A53" s="33" t="s">
        <v>33</v>
      </c>
      <c r="B53" s="41">
        <v>500</v>
      </c>
      <c r="C53" s="35" t="s">
        <v>35</v>
      </c>
      <c r="D53" s="43">
        <f>IF(D8=0,B53*-1,0)</f>
        <v>-500</v>
      </c>
      <c r="E53" s="43">
        <f t="shared" ref="E53:AJ53" si="70">IF(E8=0,C53,0)</f>
        <v>0</v>
      </c>
      <c r="F53" s="43">
        <f t="shared" si="70"/>
        <v>0</v>
      </c>
      <c r="G53" s="43">
        <f t="shared" si="70"/>
        <v>0</v>
      </c>
      <c r="H53" s="43">
        <f t="shared" si="70"/>
        <v>0</v>
      </c>
      <c r="I53" s="43">
        <f t="shared" si="70"/>
        <v>0</v>
      </c>
      <c r="J53" s="43">
        <f t="shared" si="70"/>
        <v>0</v>
      </c>
      <c r="K53" s="43">
        <f t="shared" si="70"/>
        <v>0</v>
      </c>
      <c r="L53" s="43">
        <f t="shared" si="70"/>
        <v>0</v>
      </c>
      <c r="M53" s="43">
        <f t="shared" si="70"/>
        <v>0</v>
      </c>
      <c r="N53" s="43">
        <f t="shared" si="70"/>
        <v>0</v>
      </c>
      <c r="O53" s="43">
        <f t="shared" si="70"/>
        <v>0</v>
      </c>
      <c r="P53" s="43">
        <f t="shared" si="70"/>
        <v>0</v>
      </c>
      <c r="Q53" s="43">
        <f t="shared" si="70"/>
        <v>0</v>
      </c>
      <c r="R53" s="43">
        <f t="shared" si="70"/>
        <v>0</v>
      </c>
      <c r="S53" s="43">
        <f t="shared" si="70"/>
        <v>0</v>
      </c>
      <c r="T53" s="43">
        <f t="shared" si="70"/>
        <v>0</v>
      </c>
      <c r="U53" s="43">
        <f t="shared" si="70"/>
        <v>0</v>
      </c>
      <c r="V53" s="43">
        <f t="shared" si="70"/>
        <v>0</v>
      </c>
      <c r="W53" s="43">
        <f t="shared" si="70"/>
        <v>0</v>
      </c>
      <c r="X53" s="43">
        <f t="shared" si="70"/>
        <v>0</v>
      </c>
      <c r="Y53" s="43">
        <f t="shared" si="70"/>
        <v>0</v>
      </c>
      <c r="Z53" s="43">
        <f t="shared" si="70"/>
        <v>0</v>
      </c>
      <c r="AA53" s="43">
        <f t="shared" si="70"/>
        <v>0</v>
      </c>
      <c r="AB53" s="43">
        <f t="shared" si="70"/>
        <v>0</v>
      </c>
      <c r="AC53" s="43">
        <f t="shared" si="70"/>
        <v>0</v>
      </c>
      <c r="AD53" s="43">
        <f t="shared" si="70"/>
        <v>0</v>
      </c>
      <c r="AE53" s="43">
        <f t="shared" si="70"/>
        <v>0</v>
      </c>
      <c r="AF53" s="43">
        <f t="shared" si="70"/>
        <v>0</v>
      </c>
      <c r="AG53" s="43">
        <f t="shared" si="70"/>
        <v>0</v>
      </c>
      <c r="AH53" s="43">
        <f t="shared" si="70"/>
        <v>0</v>
      </c>
      <c r="AI53" s="43">
        <f t="shared" si="70"/>
        <v>0</v>
      </c>
      <c r="AJ53" s="43">
        <f t="shared" si="70"/>
        <v>0</v>
      </c>
      <c r="AK53" s="43">
        <f t="shared" ref="AK53:BP53" si="71">IF(AK8=0,AI53,0)</f>
        <v>0</v>
      </c>
      <c r="AL53" s="43">
        <f t="shared" si="71"/>
        <v>0</v>
      </c>
      <c r="AM53" s="43">
        <f t="shared" si="71"/>
        <v>0</v>
      </c>
      <c r="AN53" s="43">
        <f t="shared" si="71"/>
        <v>0</v>
      </c>
      <c r="AO53" s="43">
        <f t="shared" si="71"/>
        <v>0</v>
      </c>
      <c r="AP53" s="43">
        <f t="shared" si="71"/>
        <v>0</v>
      </c>
      <c r="AQ53" s="43">
        <f t="shared" si="71"/>
        <v>0</v>
      </c>
      <c r="AR53" s="43">
        <f t="shared" si="71"/>
        <v>0</v>
      </c>
      <c r="AS53" s="43">
        <f t="shared" si="71"/>
        <v>0</v>
      </c>
      <c r="AT53" s="43">
        <f t="shared" si="71"/>
        <v>0</v>
      </c>
      <c r="AU53" s="43">
        <f t="shared" si="71"/>
        <v>0</v>
      </c>
      <c r="AV53" s="43">
        <f t="shared" si="71"/>
        <v>0</v>
      </c>
      <c r="AW53" s="43">
        <f t="shared" si="71"/>
        <v>0</v>
      </c>
      <c r="AX53" s="43">
        <f t="shared" si="71"/>
        <v>0</v>
      </c>
      <c r="AY53" s="43">
        <f t="shared" si="71"/>
        <v>0</v>
      </c>
      <c r="AZ53" s="43">
        <f t="shared" si="71"/>
        <v>0</v>
      </c>
      <c r="BA53" s="43">
        <f t="shared" si="71"/>
        <v>0</v>
      </c>
      <c r="BB53" s="43">
        <f t="shared" si="71"/>
        <v>0</v>
      </c>
      <c r="BC53" s="43">
        <f t="shared" si="71"/>
        <v>0</v>
      </c>
      <c r="BD53" s="43">
        <f t="shared" si="71"/>
        <v>0</v>
      </c>
      <c r="BE53" s="43">
        <f t="shared" si="71"/>
        <v>0</v>
      </c>
      <c r="BF53" s="43">
        <f t="shared" si="71"/>
        <v>0</v>
      </c>
      <c r="BG53" s="43">
        <f t="shared" si="71"/>
        <v>0</v>
      </c>
      <c r="BH53" s="43">
        <f t="shared" si="71"/>
        <v>0</v>
      </c>
      <c r="BI53" s="43">
        <f t="shared" si="71"/>
        <v>0</v>
      </c>
      <c r="BJ53" s="43">
        <f t="shared" si="71"/>
        <v>0</v>
      </c>
      <c r="BK53" s="43">
        <f t="shared" si="71"/>
        <v>0</v>
      </c>
      <c r="BL53" s="43">
        <f t="shared" si="71"/>
        <v>0</v>
      </c>
      <c r="BM53" s="43">
        <f t="shared" si="71"/>
        <v>0</v>
      </c>
      <c r="BN53" s="43">
        <f t="shared" si="71"/>
        <v>0</v>
      </c>
      <c r="BO53" s="43">
        <f t="shared" si="71"/>
        <v>0</v>
      </c>
      <c r="BP53" s="43">
        <f t="shared" si="71"/>
        <v>0</v>
      </c>
      <c r="BQ53" s="43">
        <f t="shared" ref="BQ53:CV53" si="72">IF(BQ8=0,BO53,0)</f>
        <v>0</v>
      </c>
      <c r="BR53" s="43">
        <f t="shared" si="72"/>
        <v>0</v>
      </c>
      <c r="BS53" s="43">
        <f t="shared" si="72"/>
        <v>0</v>
      </c>
      <c r="BT53" s="43">
        <f t="shared" si="72"/>
        <v>0</v>
      </c>
      <c r="BU53" s="43">
        <f t="shared" si="72"/>
        <v>0</v>
      </c>
      <c r="BV53" s="43">
        <f t="shared" si="72"/>
        <v>0</v>
      </c>
      <c r="BW53" s="43">
        <f t="shared" si="72"/>
        <v>0</v>
      </c>
      <c r="BX53" s="43">
        <f t="shared" si="72"/>
        <v>0</v>
      </c>
      <c r="BY53" s="43">
        <f t="shared" si="72"/>
        <v>0</v>
      </c>
      <c r="BZ53" s="43">
        <f t="shared" si="72"/>
        <v>0</v>
      </c>
      <c r="CA53" s="43">
        <f t="shared" si="72"/>
        <v>0</v>
      </c>
      <c r="CB53" s="43">
        <f t="shared" si="72"/>
        <v>0</v>
      </c>
      <c r="CC53" s="43">
        <f t="shared" si="72"/>
        <v>0</v>
      </c>
      <c r="CD53" s="43">
        <f t="shared" si="72"/>
        <v>0</v>
      </c>
      <c r="CE53" s="43">
        <f t="shared" si="72"/>
        <v>0</v>
      </c>
      <c r="CF53" s="43">
        <f t="shared" si="72"/>
        <v>0</v>
      </c>
      <c r="CG53" s="43">
        <f t="shared" si="72"/>
        <v>0</v>
      </c>
      <c r="CH53" s="43">
        <f t="shared" si="72"/>
        <v>0</v>
      </c>
      <c r="CI53" s="43">
        <f t="shared" si="72"/>
        <v>0</v>
      </c>
      <c r="CJ53" s="43">
        <f t="shared" si="72"/>
        <v>0</v>
      </c>
      <c r="CK53" s="43">
        <f t="shared" si="72"/>
        <v>0</v>
      </c>
      <c r="CL53" s="43">
        <f t="shared" si="72"/>
        <v>0</v>
      </c>
      <c r="CM53" s="43">
        <f t="shared" si="72"/>
        <v>0</v>
      </c>
      <c r="CN53" s="43">
        <f t="shared" si="72"/>
        <v>0</v>
      </c>
      <c r="CO53" s="43">
        <f t="shared" si="72"/>
        <v>0</v>
      </c>
      <c r="CP53" s="43">
        <f t="shared" si="72"/>
        <v>0</v>
      </c>
      <c r="CQ53" s="43">
        <f t="shared" si="72"/>
        <v>0</v>
      </c>
      <c r="CR53" s="43">
        <f t="shared" si="72"/>
        <v>0</v>
      </c>
      <c r="CS53" s="43">
        <f t="shared" si="72"/>
        <v>0</v>
      </c>
      <c r="CT53" s="43">
        <f t="shared" si="72"/>
        <v>0</v>
      </c>
      <c r="CU53" s="43">
        <f t="shared" si="72"/>
        <v>0</v>
      </c>
      <c r="CV53" s="43">
        <f t="shared" si="72"/>
        <v>0</v>
      </c>
      <c r="CW53" s="43">
        <f t="shared" ref="CW53:EB53" si="73">IF(CW8=0,CU53,0)</f>
        <v>0</v>
      </c>
      <c r="CX53" s="43">
        <f t="shared" si="73"/>
        <v>0</v>
      </c>
      <c r="CY53" s="43">
        <f t="shared" si="73"/>
        <v>0</v>
      </c>
      <c r="CZ53" s="43">
        <f t="shared" si="73"/>
        <v>0</v>
      </c>
    </row>
    <row r="54" spans="1:104" s="1" customFormat="1">
      <c r="A54" s="33" t="s">
        <v>21</v>
      </c>
      <c r="B54" s="47">
        <v>0.2</v>
      </c>
      <c r="C54" s="35" t="s">
        <v>36</v>
      </c>
      <c r="D54" s="43">
        <f t="shared" ref="D54:AI54" si="74">$B$54*D16*-1</f>
        <v>-16000</v>
      </c>
      <c r="E54" s="43">
        <f t="shared" si="74"/>
        <v>-1439.999999999998</v>
      </c>
      <c r="F54" s="43">
        <f t="shared" si="74"/>
        <v>-1483.1999999999994</v>
      </c>
      <c r="G54" s="43">
        <f t="shared" si="74"/>
        <v>-1527.6960000000033</v>
      </c>
      <c r="H54" s="43">
        <f t="shared" si="74"/>
        <v>-1573.5268799999974</v>
      </c>
      <c r="I54" s="43">
        <f t="shared" si="74"/>
        <v>-1620.732686400004</v>
      </c>
      <c r="J54" s="43">
        <f t="shared" si="74"/>
        <v>-1669.3546669920013</v>
      </c>
      <c r="K54" s="43">
        <f t="shared" si="74"/>
        <v>-1719.4353070017542</v>
      </c>
      <c r="L54" s="43">
        <f t="shared" si="74"/>
        <v>-1771.0183662118086</v>
      </c>
      <c r="M54" s="43">
        <f t="shared" si="74"/>
        <v>-1824.14891719817</v>
      </c>
      <c r="N54" s="43">
        <f t="shared" si="74"/>
        <v>-1878.8733847141089</v>
      </c>
      <c r="O54" s="43">
        <f t="shared" si="74"/>
        <v>-1935.2395862555343</v>
      </c>
      <c r="P54" s="43">
        <f t="shared" si="74"/>
        <v>-1993.2967738432014</v>
      </c>
      <c r="Q54" s="43">
        <f t="shared" si="74"/>
        <v>-2053.0956770585021</v>
      </c>
      <c r="R54" s="43">
        <f t="shared" si="74"/>
        <v>-2114.6885473702469</v>
      </c>
      <c r="S54" s="43">
        <f t="shared" si="74"/>
        <v>-2178.1292037913549</v>
      </c>
      <c r="T54" s="43">
        <f t="shared" si="74"/>
        <v>-2243.4730799050953</v>
      </c>
      <c r="U54" s="43">
        <f t="shared" si="74"/>
        <v>-2310.7772723022549</v>
      </c>
      <c r="V54" s="43">
        <f t="shared" si="74"/>
        <v>-2380.1005904713179</v>
      </c>
      <c r="W54" s="43">
        <f t="shared" si="74"/>
        <v>-2451.5036081854646</v>
      </c>
      <c r="X54" s="43">
        <f t="shared" si="74"/>
        <v>-2525.0487164310248</v>
      </c>
      <c r="Y54" s="43">
        <f t="shared" si="74"/>
        <v>-2600.8001779239526</v>
      </c>
      <c r="Z54" s="43">
        <f t="shared" si="74"/>
        <v>-2678.8241832616791</v>
      </c>
      <c r="AA54" s="43">
        <f t="shared" si="74"/>
        <v>-2759.1889087595296</v>
      </c>
      <c r="AB54" s="43">
        <f t="shared" si="74"/>
        <v>-2841.9645760223148</v>
      </c>
      <c r="AC54" s="43">
        <f t="shared" si="74"/>
        <v>-2927.2235133029772</v>
      </c>
      <c r="AD54" s="43">
        <f t="shared" si="74"/>
        <v>-3015.0402187020632</v>
      </c>
      <c r="AE54" s="43">
        <f t="shared" si="74"/>
        <v>-3105.4914252631311</v>
      </c>
      <c r="AF54" s="43">
        <f t="shared" si="74"/>
        <v>-3198.6561680210343</v>
      </c>
      <c r="AG54" s="43">
        <f t="shared" si="74"/>
        <v>-3294.6158530616458</v>
      </c>
      <c r="AH54" s="43">
        <f t="shared" si="74"/>
        <v>-3393.4543286535018</v>
      </c>
      <c r="AI54" s="43">
        <f t="shared" si="74"/>
        <v>-3495.2579585131166</v>
      </c>
      <c r="AJ54" s="43">
        <f t="shared" ref="AJ54:BO54" si="75">$B$54*AJ16*-1</f>
        <v>-3600.1156972685067</v>
      </c>
      <c r="AK54" s="43">
        <f t="shared" si="75"/>
        <v>-3708.1191681865675</v>
      </c>
      <c r="AL54" s="43">
        <f t="shared" si="75"/>
        <v>-3819.3627432321591</v>
      </c>
      <c r="AM54" s="43">
        <f t="shared" si="75"/>
        <v>-3933.943625529128</v>
      </c>
      <c r="AN54" s="43">
        <f t="shared" si="75"/>
        <v>-4051.9619342949914</v>
      </c>
      <c r="AO54" s="43">
        <f t="shared" si="75"/>
        <v>-4173.5207923238477</v>
      </c>
      <c r="AP54" s="43">
        <f t="shared" si="75"/>
        <v>-4298.7264160935638</v>
      </c>
      <c r="AQ54" s="43">
        <f t="shared" si="75"/>
        <v>-4427.6882085763646</v>
      </c>
      <c r="AR54" s="43">
        <f t="shared" si="75"/>
        <v>-4560.5188548336628</v>
      </c>
      <c r="AS54" s="43">
        <f t="shared" si="75"/>
        <v>-4697.3344204786599</v>
      </c>
      <c r="AT54" s="43">
        <f t="shared" si="75"/>
        <v>-4838.2544530930318</v>
      </c>
      <c r="AU54" s="43">
        <f t="shared" si="75"/>
        <v>-4983.4020866858282</v>
      </c>
      <c r="AV54" s="43">
        <f t="shared" si="75"/>
        <v>-5132.9041492864017</v>
      </c>
      <c r="AW54" s="43">
        <f t="shared" si="75"/>
        <v>-5286.8912737649916</v>
      </c>
      <c r="AX54" s="43">
        <f t="shared" si="75"/>
        <v>-5445.4980119779293</v>
      </c>
      <c r="AY54" s="43">
        <f t="shared" si="75"/>
        <v>-5608.8629523372674</v>
      </c>
      <c r="AZ54" s="43">
        <f t="shared" si="75"/>
        <v>-5777.1288409073813</v>
      </c>
      <c r="BA54" s="43">
        <f t="shared" si="75"/>
        <v>-5950.4427061346178</v>
      </c>
      <c r="BB54" s="43">
        <f t="shared" si="75"/>
        <v>-6128.955987318659</v>
      </c>
      <c r="BC54" s="43">
        <f t="shared" si="75"/>
        <v>-6312.8246669381952</v>
      </c>
      <c r="BD54" s="43">
        <f t="shared" si="75"/>
        <v>-6502.2094069463492</v>
      </c>
      <c r="BE54" s="43">
        <f t="shared" si="75"/>
        <v>-6697.2756891547315</v>
      </c>
      <c r="BF54" s="43">
        <f t="shared" si="75"/>
        <v>-6898.1939598294048</v>
      </c>
      <c r="BG54" s="43">
        <f t="shared" si="75"/>
        <v>-7105.1397786242887</v>
      </c>
      <c r="BH54" s="43">
        <f t="shared" si="75"/>
        <v>-7318.2939719829856</v>
      </c>
      <c r="BI54" s="43">
        <f t="shared" si="75"/>
        <v>-7537.8427911424751</v>
      </c>
      <c r="BJ54" s="43">
        <f t="shared" si="75"/>
        <v>-7763.9780748767407</v>
      </c>
      <c r="BK54" s="43">
        <f t="shared" si="75"/>
        <v>-7996.8974171230457</v>
      </c>
      <c r="BL54" s="43">
        <f t="shared" si="75"/>
        <v>-8236.8043396367739</v>
      </c>
      <c r="BM54" s="43">
        <f t="shared" si="75"/>
        <v>-8483.9084698258375</v>
      </c>
      <c r="BN54" s="43">
        <f t="shared" si="75"/>
        <v>-8738.4257239206363</v>
      </c>
      <c r="BO54" s="43">
        <f t="shared" si="75"/>
        <v>-9000.578495638274</v>
      </c>
      <c r="BP54" s="43">
        <f t="shared" ref="BP54:CZ54" si="76">$B$54*BP16*-1</f>
        <v>-9270.5958505073795</v>
      </c>
      <c r="BQ54" s="43">
        <f t="shared" si="76"/>
        <v>-9548.7137260226064</v>
      </c>
      <c r="BR54" s="43">
        <f t="shared" si="76"/>
        <v>-9835.1751378033005</v>
      </c>
      <c r="BS54" s="43">
        <f t="shared" si="76"/>
        <v>-10130.230391937403</v>
      </c>
      <c r="BT54" s="43">
        <f t="shared" si="76"/>
        <v>-10434.137303695526</v>
      </c>
      <c r="BU54" s="43">
        <f t="shared" si="76"/>
        <v>-10747.161422806403</v>
      </c>
      <c r="BV54" s="43">
        <f t="shared" si="76"/>
        <v>-11069.576265490559</v>
      </c>
      <c r="BW54" s="43">
        <f t="shared" si="76"/>
        <v>-11401.663553455321</v>
      </c>
      <c r="BX54" s="43">
        <f t="shared" si="76"/>
        <v>-8542.8846647014325</v>
      </c>
      <c r="BY54" s="43">
        <f t="shared" si="76"/>
        <v>0</v>
      </c>
      <c r="BZ54" s="43">
        <f t="shared" si="76"/>
        <v>0</v>
      </c>
      <c r="CA54" s="43">
        <f t="shared" si="76"/>
        <v>0</v>
      </c>
      <c r="CB54" s="43">
        <f t="shared" si="76"/>
        <v>0</v>
      </c>
      <c r="CC54" s="43">
        <f t="shared" si="76"/>
        <v>0</v>
      </c>
      <c r="CD54" s="43">
        <f t="shared" si="76"/>
        <v>0</v>
      </c>
      <c r="CE54" s="43">
        <f t="shared" si="76"/>
        <v>0</v>
      </c>
      <c r="CF54" s="43">
        <f t="shared" si="76"/>
        <v>0</v>
      </c>
      <c r="CG54" s="43">
        <f t="shared" si="76"/>
        <v>0</v>
      </c>
      <c r="CH54" s="43">
        <f t="shared" si="76"/>
        <v>0</v>
      </c>
      <c r="CI54" s="43">
        <f t="shared" si="76"/>
        <v>0</v>
      </c>
      <c r="CJ54" s="43">
        <f t="shared" si="76"/>
        <v>0</v>
      </c>
      <c r="CK54" s="43">
        <f t="shared" si="76"/>
        <v>0</v>
      </c>
      <c r="CL54" s="43">
        <f t="shared" si="76"/>
        <v>0</v>
      </c>
      <c r="CM54" s="43">
        <f t="shared" si="76"/>
        <v>0</v>
      </c>
      <c r="CN54" s="43">
        <f t="shared" si="76"/>
        <v>0</v>
      </c>
      <c r="CO54" s="43">
        <f t="shared" si="76"/>
        <v>0</v>
      </c>
      <c r="CP54" s="43">
        <f t="shared" si="76"/>
        <v>0</v>
      </c>
      <c r="CQ54" s="43">
        <f t="shared" si="76"/>
        <v>0</v>
      </c>
      <c r="CR54" s="43">
        <f t="shared" si="76"/>
        <v>0</v>
      </c>
      <c r="CS54" s="43">
        <f t="shared" si="76"/>
        <v>0</v>
      </c>
      <c r="CT54" s="43">
        <f t="shared" si="76"/>
        <v>0</v>
      </c>
      <c r="CU54" s="43">
        <f t="shared" si="76"/>
        <v>0</v>
      </c>
      <c r="CV54" s="43">
        <f t="shared" si="76"/>
        <v>0</v>
      </c>
      <c r="CW54" s="43">
        <f t="shared" si="76"/>
        <v>0</v>
      </c>
      <c r="CX54" s="43">
        <f t="shared" si="76"/>
        <v>0</v>
      </c>
      <c r="CY54" s="43">
        <f t="shared" si="76"/>
        <v>0</v>
      </c>
      <c r="CZ54" s="43">
        <f t="shared" si="76"/>
        <v>0</v>
      </c>
    </row>
    <row r="55" spans="1:104" s="4" customFormat="1" ht="12.75" customHeight="1" thickBot="1">
      <c r="A55" s="97" t="s">
        <v>46</v>
      </c>
      <c r="B55" s="98"/>
      <c r="C55" s="99"/>
      <c r="D55" s="20">
        <f t="shared" ref="D55:AI55" si="77">SUM(D53:D54)</f>
        <v>-16500</v>
      </c>
      <c r="E55" s="20">
        <f t="shared" si="77"/>
        <v>-1439.999999999998</v>
      </c>
      <c r="F55" s="20">
        <f t="shared" si="77"/>
        <v>-1483.1999999999994</v>
      </c>
      <c r="G55" s="20">
        <f t="shared" si="77"/>
        <v>-1527.6960000000033</v>
      </c>
      <c r="H55" s="20">
        <f t="shared" si="77"/>
        <v>-1573.5268799999974</v>
      </c>
      <c r="I55" s="20">
        <f t="shared" si="77"/>
        <v>-1620.732686400004</v>
      </c>
      <c r="J55" s="20">
        <f t="shared" si="77"/>
        <v>-1669.3546669920013</v>
      </c>
      <c r="K55" s="20">
        <f t="shared" si="77"/>
        <v>-1719.4353070017542</v>
      </c>
      <c r="L55" s="20">
        <f t="shared" si="77"/>
        <v>-1771.0183662118086</v>
      </c>
      <c r="M55" s="20">
        <f t="shared" si="77"/>
        <v>-1824.14891719817</v>
      </c>
      <c r="N55" s="20">
        <f t="shared" si="77"/>
        <v>-1878.8733847141089</v>
      </c>
      <c r="O55" s="20">
        <f t="shared" si="77"/>
        <v>-1935.2395862555343</v>
      </c>
      <c r="P55" s="20">
        <f t="shared" si="77"/>
        <v>-1993.2967738432014</v>
      </c>
      <c r="Q55" s="20">
        <f t="shared" si="77"/>
        <v>-2053.0956770585021</v>
      </c>
      <c r="R55" s="20">
        <f t="shared" si="77"/>
        <v>-2114.6885473702469</v>
      </c>
      <c r="S55" s="20">
        <f t="shared" si="77"/>
        <v>-2178.1292037913549</v>
      </c>
      <c r="T55" s="20">
        <f t="shared" si="77"/>
        <v>-2243.4730799050953</v>
      </c>
      <c r="U55" s="20">
        <f t="shared" si="77"/>
        <v>-2310.7772723022549</v>
      </c>
      <c r="V55" s="20">
        <f t="shared" si="77"/>
        <v>-2380.1005904713179</v>
      </c>
      <c r="W55" s="20">
        <f t="shared" si="77"/>
        <v>-2451.5036081854646</v>
      </c>
      <c r="X55" s="20">
        <f t="shared" si="77"/>
        <v>-2525.0487164310248</v>
      </c>
      <c r="Y55" s="20">
        <f t="shared" si="77"/>
        <v>-2600.8001779239526</v>
      </c>
      <c r="Z55" s="20">
        <f t="shared" si="77"/>
        <v>-2678.8241832616791</v>
      </c>
      <c r="AA55" s="20">
        <f t="shared" si="77"/>
        <v>-2759.1889087595296</v>
      </c>
      <c r="AB55" s="20">
        <f t="shared" si="77"/>
        <v>-2841.9645760223148</v>
      </c>
      <c r="AC55" s="20">
        <f t="shared" si="77"/>
        <v>-2927.2235133029772</v>
      </c>
      <c r="AD55" s="20">
        <f t="shared" si="77"/>
        <v>-3015.0402187020632</v>
      </c>
      <c r="AE55" s="20">
        <f t="shared" si="77"/>
        <v>-3105.4914252631311</v>
      </c>
      <c r="AF55" s="20">
        <f t="shared" si="77"/>
        <v>-3198.6561680210343</v>
      </c>
      <c r="AG55" s="20">
        <f t="shared" si="77"/>
        <v>-3294.6158530616458</v>
      </c>
      <c r="AH55" s="20">
        <f t="shared" si="77"/>
        <v>-3393.4543286535018</v>
      </c>
      <c r="AI55" s="20">
        <f t="shared" si="77"/>
        <v>-3495.2579585131166</v>
      </c>
      <c r="AJ55" s="20">
        <f t="shared" ref="AJ55:BO55" si="78">SUM(AJ53:AJ54)</f>
        <v>-3600.1156972685067</v>
      </c>
      <c r="AK55" s="20">
        <f t="shared" si="78"/>
        <v>-3708.1191681865675</v>
      </c>
      <c r="AL55" s="20">
        <f t="shared" si="78"/>
        <v>-3819.3627432321591</v>
      </c>
      <c r="AM55" s="20">
        <f t="shared" si="78"/>
        <v>-3933.943625529128</v>
      </c>
      <c r="AN55" s="20">
        <f t="shared" si="78"/>
        <v>-4051.9619342949914</v>
      </c>
      <c r="AO55" s="20">
        <f t="shared" si="78"/>
        <v>-4173.5207923238477</v>
      </c>
      <c r="AP55" s="20">
        <f t="shared" si="78"/>
        <v>-4298.7264160935638</v>
      </c>
      <c r="AQ55" s="20">
        <f t="shared" si="78"/>
        <v>-4427.6882085763646</v>
      </c>
      <c r="AR55" s="20">
        <f t="shared" si="78"/>
        <v>-4560.5188548336628</v>
      </c>
      <c r="AS55" s="20">
        <f t="shared" si="78"/>
        <v>-4697.3344204786599</v>
      </c>
      <c r="AT55" s="20">
        <f t="shared" si="78"/>
        <v>-4838.2544530930318</v>
      </c>
      <c r="AU55" s="20">
        <f t="shared" si="78"/>
        <v>-4983.4020866858282</v>
      </c>
      <c r="AV55" s="20">
        <f t="shared" si="78"/>
        <v>-5132.9041492864017</v>
      </c>
      <c r="AW55" s="20">
        <f t="shared" si="78"/>
        <v>-5286.8912737649916</v>
      </c>
      <c r="AX55" s="20">
        <f t="shared" si="78"/>
        <v>-5445.4980119779293</v>
      </c>
      <c r="AY55" s="20">
        <f t="shared" si="78"/>
        <v>-5608.8629523372674</v>
      </c>
      <c r="AZ55" s="20">
        <f t="shared" si="78"/>
        <v>-5777.1288409073813</v>
      </c>
      <c r="BA55" s="20">
        <f t="shared" si="78"/>
        <v>-5950.4427061346178</v>
      </c>
      <c r="BB55" s="20">
        <f t="shared" si="78"/>
        <v>-6128.955987318659</v>
      </c>
      <c r="BC55" s="20">
        <f t="shared" si="78"/>
        <v>-6312.8246669381952</v>
      </c>
      <c r="BD55" s="20">
        <f t="shared" si="78"/>
        <v>-6502.2094069463492</v>
      </c>
      <c r="BE55" s="20">
        <f t="shared" si="78"/>
        <v>-6697.2756891547315</v>
      </c>
      <c r="BF55" s="20">
        <f t="shared" si="78"/>
        <v>-6898.1939598294048</v>
      </c>
      <c r="BG55" s="20">
        <f t="shared" si="78"/>
        <v>-7105.1397786242887</v>
      </c>
      <c r="BH55" s="20">
        <f t="shared" si="78"/>
        <v>-7318.2939719829856</v>
      </c>
      <c r="BI55" s="20">
        <f t="shared" si="78"/>
        <v>-7537.8427911424751</v>
      </c>
      <c r="BJ55" s="20">
        <f t="shared" si="78"/>
        <v>-7763.9780748767407</v>
      </c>
      <c r="BK55" s="20">
        <f t="shared" si="78"/>
        <v>-7996.8974171230457</v>
      </c>
      <c r="BL55" s="20">
        <f t="shared" si="78"/>
        <v>-8236.8043396367739</v>
      </c>
      <c r="BM55" s="20">
        <f t="shared" si="78"/>
        <v>-8483.9084698258375</v>
      </c>
      <c r="BN55" s="20">
        <f t="shared" si="78"/>
        <v>-8738.4257239206363</v>
      </c>
      <c r="BO55" s="20">
        <f t="shared" si="78"/>
        <v>-9000.578495638274</v>
      </c>
      <c r="BP55" s="20">
        <f t="shared" ref="BP55:CU55" si="79">SUM(BP53:BP54)</f>
        <v>-9270.5958505073795</v>
      </c>
      <c r="BQ55" s="20">
        <f t="shared" si="79"/>
        <v>-9548.7137260226064</v>
      </c>
      <c r="BR55" s="20">
        <f t="shared" si="79"/>
        <v>-9835.1751378033005</v>
      </c>
      <c r="BS55" s="20">
        <f t="shared" si="79"/>
        <v>-10130.230391937403</v>
      </c>
      <c r="BT55" s="20">
        <f t="shared" si="79"/>
        <v>-10434.137303695526</v>
      </c>
      <c r="BU55" s="20">
        <f t="shared" si="79"/>
        <v>-10747.161422806403</v>
      </c>
      <c r="BV55" s="20">
        <f t="shared" si="79"/>
        <v>-11069.576265490559</v>
      </c>
      <c r="BW55" s="20">
        <f t="shared" si="79"/>
        <v>-11401.663553455321</v>
      </c>
      <c r="BX55" s="20">
        <f t="shared" si="79"/>
        <v>-8542.8846647014325</v>
      </c>
      <c r="BY55" s="20">
        <f t="shared" si="79"/>
        <v>0</v>
      </c>
      <c r="BZ55" s="20">
        <f t="shared" si="79"/>
        <v>0</v>
      </c>
      <c r="CA55" s="20">
        <f t="shared" si="79"/>
        <v>0</v>
      </c>
      <c r="CB55" s="20">
        <f t="shared" si="79"/>
        <v>0</v>
      </c>
      <c r="CC55" s="20">
        <f t="shared" si="79"/>
        <v>0</v>
      </c>
      <c r="CD55" s="20">
        <f t="shared" si="79"/>
        <v>0</v>
      </c>
      <c r="CE55" s="20">
        <f t="shared" si="79"/>
        <v>0</v>
      </c>
      <c r="CF55" s="20">
        <f t="shared" si="79"/>
        <v>0</v>
      </c>
      <c r="CG55" s="20">
        <f t="shared" si="79"/>
        <v>0</v>
      </c>
      <c r="CH55" s="20">
        <f t="shared" si="79"/>
        <v>0</v>
      </c>
      <c r="CI55" s="20">
        <f t="shared" si="79"/>
        <v>0</v>
      </c>
      <c r="CJ55" s="20">
        <f t="shared" si="79"/>
        <v>0</v>
      </c>
      <c r="CK55" s="20">
        <f t="shared" si="79"/>
        <v>0</v>
      </c>
      <c r="CL55" s="20">
        <f t="shared" si="79"/>
        <v>0</v>
      </c>
      <c r="CM55" s="20">
        <f t="shared" si="79"/>
        <v>0</v>
      </c>
      <c r="CN55" s="20">
        <f t="shared" si="79"/>
        <v>0</v>
      </c>
      <c r="CO55" s="20">
        <f t="shared" si="79"/>
        <v>0</v>
      </c>
      <c r="CP55" s="20">
        <f t="shared" si="79"/>
        <v>0</v>
      </c>
      <c r="CQ55" s="20">
        <f t="shared" si="79"/>
        <v>0</v>
      </c>
      <c r="CR55" s="20">
        <f t="shared" si="79"/>
        <v>0</v>
      </c>
      <c r="CS55" s="20">
        <f t="shared" si="79"/>
        <v>0</v>
      </c>
      <c r="CT55" s="20">
        <f t="shared" si="79"/>
        <v>0</v>
      </c>
      <c r="CU55" s="20">
        <f t="shared" si="79"/>
        <v>0</v>
      </c>
      <c r="CV55" s="20">
        <f>SUM(CV53:CV54)</f>
        <v>0</v>
      </c>
      <c r="CW55" s="20">
        <f>SUM(CW53:CW54)</f>
        <v>0</v>
      </c>
      <c r="CX55" s="20">
        <f>SUM(CX53:CX54)</f>
        <v>0</v>
      </c>
      <c r="CY55" s="20">
        <f>SUM(CY53:CY54)</f>
        <v>0</v>
      </c>
      <c r="CZ55" s="20">
        <f>SUM(CZ53:CZ54)</f>
        <v>0</v>
      </c>
    </row>
    <row r="56" spans="1:104" s="1" customFormat="1" ht="10.5" customHeight="1" thickBot="1">
      <c r="A56" s="8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5"/>
    </row>
    <row r="57" spans="1:104" s="1" customFormat="1" ht="10.5" customHeight="1" thickBot="1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5"/>
    </row>
    <row r="58" spans="1:104" s="1" customFormat="1">
      <c r="A58" s="80" t="s">
        <v>0</v>
      </c>
      <c r="B58" s="81"/>
      <c r="C58" s="32">
        <f>SUM(D58:CZ58)</f>
        <v>246970.71591050661</v>
      </c>
      <c r="D58" s="63">
        <f>D55+D50+D45+D38+D22</f>
        <v>-162402.4</v>
      </c>
      <c r="E58" s="63">
        <f t="shared" ref="E58:BP58" si="80">E55+E50+E45+E38+E22</f>
        <v>-1963.2159999999985</v>
      </c>
      <c r="F58" s="63">
        <f t="shared" si="80"/>
        <v>-1504.0324800000071</v>
      </c>
      <c r="G58" s="63">
        <f t="shared" si="80"/>
        <v>-1027.2334543999959</v>
      </c>
      <c r="H58" s="63">
        <f t="shared" si="80"/>
        <v>-532.29045803200097</v>
      </c>
      <c r="I58" s="63">
        <f t="shared" si="80"/>
        <v>-18.659171772963418</v>
      </c>
      <c r="J58" s="63">
        <f t="shared" si="80"/>
        <v>514.22105307384481</v>
      </c>
      <c r="K58" s="63">
        <f t="shared" si="80"/>
        <v>1066.9276846660841</v>
      </c>
      <c r="L58" s="63">
        <f t="shared" si="80"/>
        <v>1640.0555152060333</v>
      </c>
      <c r="M58" s="63">
        <f t="shared" si="80"/>
        <v>2234.2171806622191</v>
      </c>
      <c r="N58" s="63">
        <f t="shared" si="80"/>
        <v>2850.043696082128</v>
      </c>
      <c r="O58" s="63">
        <f t="shared" si="80"/>
        <v>3488.185006964527</v>
      </c>
      <c r="P58" s="63">
        <f t="shared" si="80"/>
        <v>-5850.6894428265223</v>
      </c>
      <c r="Q58" s="63">
        <f t="shared" si="80"/>
        <v>4834.109873888754</v>
      </c>
      <c r="R58" s="63">
        <f t="shared" si="80"/>
        <v>5543.2931701053485</v>
      </c>
      <c r="S58" s="63">
        <f t="shared" si="80"/>
        <v>6277.5919652085067</v>
      </c>
      <c r="T58" s="63">
        <f t="shared" si="80"/>
        <v>7037.7597241647818</v>
      </c>
      <c r="U58" s="63">
        <f t="shared" si="80"/>
        <v>7824.5725158897421</v>
      </c>
      <c r="V58" s="63">
        <f t="shared" si="80"/>
        <v>8638.8296913663926</v>
      </c>
      <c r="W58" s="63">
        <f t="shared" si="80"/>
        <v>9481.3545821073621</v>
      </c>
      <c r="X58" s="63">
        <f t="shared" si="80"/>
        <v>10352.995219570643</v>
      </c>
      <c r="Y58" s="63">
        <f t="shared" si="80"/>
        <v>11254.625076157685</v>
      </c>
      <c r="Z58" s="63">
        <f t="shared" si="80"/>
        <v>12187.143828442566</v>
      </c>
      <c r="AA58" s="63">
        <f t="shared" si="80"/>
        <v>13151.478143295648</v>
      </c>
      <c r="AB58" s="63">
        <f t="shared" si="80"/>
        <v>4148.5824875946273</v>
      </c>
      <c r="AC58" s="63">
        <f t="shared" si="80"/>
        <v>15179.439962222479</v>
      </c>
      <c r="AD58" s="63">
        <f t="shared" si="80"/>
        <v>16245.063161089118</v>
      </c>
      <c r="AE58" s="63">
        <f t="shared" si="80"/>
        <v>17346.495055921881</v>
      </c>
      <c r="AF58" s="63">
        <f t="shared" si="80"/>
        <v>18484.809907599418</v>
      </c>
      <c r="AG58" s="63">
        <f t="shared" si="80"/>
        <v>19661.114204827369</v>
      </c>
      <c r="AH58" s="63">
        <f t="shared" si="80"/>
        <v>20876.547630972233</v>
      </c>
      <c r="AI58" s="63">
        <f t="shared" si="80"/>
        <v>22132.284059901489</v>
      </c>
      <c r="AJ58" s="63">
        <f t="shared" si="80"/>
        <v>23429.532581698491</v>
      </c>
      <c r="AK58" s="63">
        <f t="shared" si="80"/>
        <v>24769.538559149478</v>
      </c>
      <c r="AL58" s="63">
        <f t="shared" si="80"/>
        <v>26153.584715923826</v>
      </c>
      <c r="AM58" s="63">
        <f t="shared" si="80"/>
        <v>27582.9922574015</v>
      </c>
      <c r="AN58" s="63">
        <f t="shared" si="80"/>
        <v>19059.12202512391</v>
      </c>
      <c r="AO58" s="63">
        <f t="shared" si="80"/>
        <v>30583.375685877385</v>
      </c>
      <c r="AP58" s="63">
        <f t="shared" si="80"/>
        <v>32157.196956453696</v>
      </c>
      <c r="AQ58" s="63">
        <f t="shared" si="80"/>
        <v>33782.072865146984</v>
      </c>
      <c r="AR58" s="63">
        <f t="shared" si="80"/>
        <v>35459.53505110227</v>
      </c>
      <c r="AS58" s="63">
        <f t="shared" si="80"/>
        <v>37191.161102634578</v>
      </c>
      <c r="AT58" s="63">
        <f t="shared" si="80"/>
        <v>38960.333860294704</v>
      </c>
      <c r="AU58" s="63">
        <f t="shared" si="80"/>
        <v>40786.969062946438</v>
      </c>
      <c r="AV58" s="63">
        <f t="shared" si="80"/>
        <v>42672.790583940296</v>
      </c>
      <c r="AW58" s="63">
        <f t="shared" si="80"/>
        <v>44619.574012828307</v>
      </c>
      <c r="AX58" s="63">
        <f t="shared" si="80"/>
        <v>46629.148206843507</v>
      </c>
      <c r="AY58" s="63">
        <f t="shared" si="80"/>
        <v>48703.396888941454</v>
      </c>
      <c r="AZ58" s="63">
        <f t="shared" si="80"/>
        <v>40844.260293767155</v>
      </c>
      <c r="BA58" s="63">
        <f t="shared" si="80"/>
        <v>53053.736862997481</v>
      </c>
      <c r="BB58" s="63">
        <f t="shared" si="80"/>
        <v>55333.884991569321</v>
      </c>
      <c r="BC58" s="63">
        <f t="shared" si="80"/>
        <v>-6695.023608961912</v>
      </c>
      <c r="BD58" s="63">
        <f t="shared" si="80"/>
        <v>-12502.209406946349</v>
      </c>
      <c r="BE58" s="63">
        <f t="shared" si="80"/>
        <v>-12697.275689154732</v>
      </c>
      <c r="BF58" s="63">
        <f t="shared" si="80"/>
        <v>-12898.193959829405</v>
      </c>
      <c r="BG58" s="63">
        <f t="shared" si="80"/>
        <v>-13105.139778624289</v>
      </c>
      <c r="BH58" s="63">
        <f t="shared" si="80"/>
        <v>-13318.293971982985</v>
      </c>
      <c r="BI58" s="63">
        <f t="shared" si="80"/>
        <v>-13537.842791142475</v>
      </c>
      <c r="BJ58" s="63">
        <f t="shared" si="80"/>
        <v>-13763.978074876741</v>
      </c>
      <c r="BK58" s="63">
        <f t="shared" si="80"/>
        <v>-13996.897417123046</v>
      </c>
      <c r="BL58" s="63">
        <f t="shared" si="80"/>
        <v>-24236.804339636772</v>
      </c>
      <c r="BM58" s="63">
        <f t="shared" si="80"/>
        <v>-14483.908469825838</v>
      </c>
      <c r="BN58" s="63">
        <f t="shared" si="80"/>
        <v>-14738.425723920636</v>
      </c>
      <c r="BO58" s="63">
        <f t="shared" si="80"/>
        <v>-15000.578495638274</v>
      </c>
      <c r="BP58" s="63">
        <f t="shared" si="80"/>
        <v>-15270.59585050738</v>
      </c>
      <c r="BQ58" s="63">
        <f t="shared" ref="BQ58:CZ58" si="81">BQ55+BQ50+BQ45+BQ38+BQ22</f>
        <v>-15548.713726022606</v>
      </c>
      <c r="BR58" s="63">
        <f t="shared" si="81"/>
        <v>-15835.1751378033</v>
      </c>
      <c r="BS58" s="63">
        <f t="shared" si="81"/>
        <v>-16130.230391937403</v>
      </c>
      <c r="BT58" s="63">
        <f t="shared" si="81"/>
        <v>-16434.137303695526</v>
      </c>
      <c r="BU58" s="63">
        <f t="shared" si="81"/>
        <v>-16747.161422806403</v>
      </c>
      <c r="BV58" s="63">
        <f t="shared" si="81"/>
        <v>-17069.576265490559</v>
      </c>
      <c r="BW58" s="63">
        <f t="shared" si="81"/>
        <v>-17401.663553455321</v>
      </c>
      <c r="BX58" s="63">
        <f t="shared" si="81"/>
        <v>-24542.884664701432</v>
      </c>
      <c r="BY58" s="63">
        <f t="shared" si="81"/>
        <v>-6000</v>
      </c>
      <c r="BZ58" s="63">
        <f t="shared" si="81"/>
        <v>-6000</v>
      </c>
      <c r="CA58" s="63">
        <f t="shared" si="81"/>
        <v>-6000</v>
      </c>
      <c r="CB58" s="63">
        <f t="shared" si="81"/>
        <v>-6000</v>
      </c>
      <c r="CC58" s="63">
        <f t="shared" si="81"/>
        <v>-6000</v>
      </c>
      <c r="CD58" s="63">
        <f t="shared" si="81"/>
        <v>-6000</v>
      </c>
      <c r="CE58" s="63">
        <f t="shared" si="81"/>
        <v>-6000</v>
      </c>
      <c r="CF58" s="63">
        <f t="shared" si="81"/>
        <v>-6000</v>
      </c>
      <c r="CG58" s="63">
        <f t="shared" si="81"/>
        <v>-6000</v>
      </c>
      <c r="CH58" s="63">
        <f t="shared" si="81"/>
        <v>-6000</v>
      </c>
      <c r="CI58" s="63">
        <f t="shared" si="81"/>
        <v>-6000</v>
      </c>
      <c r="CJ58" s="63">
        <f t="shared" si="81"/>
        <v>-16000</v>
      </c>
      <c r="CK58" s="63">
        <f t="shared" si="81"/>
        <v>-6000</v>
      </c>
      <c r="CL58" s="63">
        <f t="shared" si="81"/>
        <v>-6000</v>
      </c>
      <c r="CM58" s="63">
        <f t="shared" si="81"/>
        <v>-6000</v>
      </c>
      <c r="CN58" s="63">
        <f t="shared" si="81"/>
        <v>-6000</v>
      </c>
      <c r="CO58" s="63">
        <f t="shared" si="81"/>
        <v>-6000</v>
      </c>
      <c r="CP58" s="63">
        <f t="shared" si="81"/>
        <v>-6000</v>
      </c>
      <c r="CQ58" s="63">
        <f t="shared" si="81"/>
        <v>-6000</v>
      </c>
      <c r="CR58" s="63">
        <f t="shared" si="81"/>
        <v>-6000</v>
      </c>
      <c r="CS58" s="63">
        <f t="shared" si="81"/>
        <v>-6000</v>
      </c>
      <c r="CT58" s="63">
        <f t="shared" si="81"/>
        <v>-6000</v>
      </c>
      <c r="CU58" s="63">
        <f t="shared" si="81"/>
        <v>-6000</v>
      </c>
      <c r="CV58" s="63">
        <f t="shared" si="81"/>
        <v>-16000</v>
      </c>
      <c r="CW58" s="63">
        <f t="shared" si="81"/>
        <v>-6000</v>
      </c>
      <c r="CX58" s="63">
        <f t="shared" si="81"/>
        <v>-6000</v>
      </c>
      <c r="CY58" s="63">
        <f t="shared" si="81"/>
        <v>-6000</v>
      </c>
      <c r="CZ58" s="63">
        <f t="shared" si="81"/>
        <v>-6000</v>
      </c>
    </row>
    <row r="59" spans="1:104" s="8" customFormat="1" ht="23.25">
      <c r="A59" s="25"/>
      <c r="B59" s="22" t="s">
        <v>40</v>
      </c>
      <c r="C59" s="23" t="s">
        <v>42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64"/>
    </row>
    <row r="60" spans="1:104">
      <c r="A60" s="102" t="s">
        <v>41</v>
      </c>
      <c r="B60" s="21">
        <v>0.03</v>
      </c>
      <c r="C60" s="28">
        <f>SUM(D60:CZ60)</f>
        <v>85837.213259273398</v>
      </c>
      <c r="D60" s="27">
        <f t="shared" ref="D60:AI60" si="82">D58/(1+$B60)^D8</f>
        <v>-162402.4</v>
      </c>
      <c r="E60" s="27">
        <f t="shared" si="82"/>
        <v>-1906.0349514563093</v>
      </c>
      <c r="F60" s="27">
        <f t="shared" si="82"/>
        <v>-1417.6948628523021</v>
      </c>
      <c r="G60" s="27">
        <f t="shared" si="82"/>
        <v>-940.0641280026905</v>
      </c>
      <c r="H60" s="27">
        <f t="shared" si="82"/>
        <v>-472.93317769054249</v>
      </c>
      <c r="I60" s="27">
        <f t="shared" si="82"/>
        <v>-16.095565480691281</v>
      </c>
      <c r="J60" s="27">
        <f t="shared" si="82"/>
        <v>430.65203640463494</v>
      </c>
      <c r="K60" s="27">
        <f t="shared" si="82"/>
        <v>867.50984361921155</v>
      </c>
      <c r="L60" s="27">
        <f t="shared" si="82"/>
        <v>1294.6749684911422</v>
      </c>
      <c r="M60" s="27">
        <f t="shared" si="82"/>
        <v>1712.3414309491288</v>
      </c>
      <c r="N60" s="27">
        <f t="shared" si="82"/>
        <v>2120.7001714444832</v>
      </c>
      <c r="O60" s="27">
        <f t="shared" si="82"/>
        <v>2519.9390657439762</v>
      </c>
      <c r="P60" s="27">
        <f t="shared" si="82"/>
        <v>-4103.5558604559592</v>
      </c>
      <c r="Q60" s="27">
        <f t="shared" si="82"/>
        <v>3291.7935962987995</v>
      </c>
      <c r="R60" s="27">
        <f t="shared" si="82"/>
        <v>3664.7698176293861</v>
      </c>
      <c r="S60" s="27">
        <f t="shared" si="82"/>
        <v>4029.3474037507203</v>
      </c>
      <c r="T60" s="27">
        <f t="shared" si="82"/>
        <v>4385.6991862743635</v>
      </c>
      <c r="U60" s="27">
        <f t="shared" si="82"/>
        <v>4733.9950538182911</v>
      </c>
      <c r="V60" s="27">
        <f t="shared" si="82"/>
        <v>5074.4019768240551</v>
      </c>
      <c r="W60" s="27">
        <f t="shared" si="82"/>
        <v>5407.084033425047</v>
      </c>
      <c r="X60" s="27">
        <f t="shared" si="82"/>
        <v>5732.2024362832963</v>
      </c>
      <c r="Y60" s="27">
        <f t="shared" si="82"/>
        <v>6049.9155603165482</v>
      </c>
      <c r="Z60" s="27">
        <f t="shared" si="82"/>
        <v>6360.3789712416583</v>
      </c>
      <c r="AA60" s="27">
        <f t="shared" si="82"/>
        <v>6663.745454861386</v>
      </c>
      <c r="AB60" s="27">
        <f t="shared" si="82"/>
        <v>2040.8276836350817</v>
      </c>
      <c r="AC60" s="27">
        <f t="shared" si="82"/>
        <v>7249.7850642304529</v>
      </c>
      <c r="AD60" s="27">
        <f t="shared" si="82"/>
        <v>7532.7501347025081</v>
      </c>
      <c r="AE60" s="27">
        <f t="shared" si="82"/>
        <v>7809.2022300670515</v>
      </c>
      <c r="AF60" s="27">
        <f t="shared" si="82"/>
        <v>8079.2806973860679</v>
      </c>
      <c r="AG60" s="27">
        <f t="shared" si="82"/>
        <v>8343.1222916105635</v>
      </c>
      <c r="AH60" s="27">
        <f t="shared" si="82"/>
        <v>8600.8612083637327</v>
      </c>
      <c r="AI60" s="27">
        <f t="shared" si="82"/>
        <v>8852.6291170139539</v>
      </c>
      <c r="AJ60" s="27">
        <f t="shared" ref="AJ60:BO60" si="83">AJ58/(1+$B60)^AJ8</f>
        <v>9098.555193992197</v>
      </c>
      <c r="AK60" s="27">
        <f t="shared" si="83"/>
        <v>9338.76615631196</v>
      </c>
      <c r="AL60" s="27">
        <f t="shared" si="83"/>
        <v>9573.3862952509535</v>
      </c>
      <c r="AM60" s="27">
        <f t="shared" si="83"/>
        <v>9802.5375101577865</v>
      </c>
      <c r="AN60" s="27">
        <f t="shared" si="83"/>
        <v>6576.0150917798137</v>
      </c>
      <c r="AO60" s="27">
        <f t="shared" si="83"/>
        <v>10244.909009046589</v>
      </c>
      <c r="AP60" s="27">
        <f t="shared" si="83"/>
        <v>10458.361437374613</v>
      </c>
      <c r="AQ60" s="27">
        <f t="shared" si="83"/>
        <v>10666.809298299902</v>
      </c>
      <c r="AR60" s="27">
        <f t="shared" si="83"/>
        <v>10870.363040573982</v>
      </c>
      <c r="AS60" s="27">
        <f t="shared" si="83"/>
        <v>11069.130924595482</v>
      </c>
      <c r="AT60" s="27">
        <f t="shared" si="83"/>
        <v>11257.947840234441</v>
      </c>
      <c r="AU60" s="27">
        <f t="shared" si="83"/>
        <v>11442.49604949439</v>
      </c>
      <c r="AV60" s="27">
        <f t="shared" si="83"/>
        <v>11622.864034636024</v>
      </c>
      <c r="AW60" s="27">
        <f t="shared" si="83"/>
        <v>11799.138744912496</v>
      </c>
      <c r="AX60" s="27">
        <f t="shared" si="83"/>
        <v>11971.405610806423</v>
      </c>
      <c r="AY60" s="27">
        <f t="shared" si="83"/>
        <v>12139.748558742591</v>
      </c>
      <c r="AZ60" s="27">
        <f t="shared" si="83"/>
        <v>9884.2620167384575</v>
      </c>
      <c r="BA60" s="27">
        <f t="shared" si="83"/>
        <v>12464.99097738495</v>
      </c>
      <c r="BB60" s="27">
        <f t="shared" si="83"/>
        <v>12622.050918848972</v>
      </c>
      <c r="BC60" s="27">
        <f t="shared" si="83"/>
        <v>-1482.7012471492831</v>
      </c>
      <c r="BD60" s="27">
        <f t="shared" si="83"/>
        <v>-2688.135053952798</v>
      </c>
      <c r="BE60" s="27">
        <f t="shared" si="83"/>
        <v>-2650.5600014811776</v>
      </c>
      <c r="BF60" s="27">
        <f t="shared" si="83"/>
        <v>-2614.0793680135912</v>
      </c>
      <c r="BG60" s="27">
        <f t="shared" si="83"/>
        <v>-2578.6612772683561</v>
      </c>
      <c r="BH60" s="27">
        <f t="shared" si="83"/>
        <v>-2544.2747813991905</v>
      </c>
      <c r="BI60" s="27">
        <f t="shared" si="83"/>
        <v>-2510.8898339534035</v>
      </c>
      <c r="BJ60" s="27">
        <f t="shared" si="83"/>
        <v>-2478.4772636176867</v>
      </c>
      <c r="BK60" s="27">
        <f t="shared" si="83"/>
        <v>-2447.0087487286432</v>
      </c>
      <c r="BL60" s="27">
        <f t="shared" si="83"/>
        <v>-4113.7876926898716</v>
      </c>
      <c r="BM60" s="27">
        <f t="shared" si="83"/>
        <v>-2386.7946991247613</v>
      </c>
      <c r="BN60" s="27">
        <f t="shared" si="83"/>
        <v>-2357.9965501918259</v>
      </c>
      <c r="BO60" s="27">
        <f t="shared" si="83"/>
        <v>-2330.0371822957709</v>
      </c>
      <c r="BP60" s="27">
        <f t="shared" ref="BP60:CZ60" si="84">BP58/(1+$B60)^BP8</f>
        <v>-2302.8921649209519</v>
      </c>
      <c r="BQ60" s="27">
        <f t="shared" si="84"/>
        <v>-2276.5377791201631</v>
      </c>
      <c r="BR60" s="27">
        <f t="shared" si="84"/>
        <v>-2250.9509967893018</v>
      </c>
      <c r="BS60" s="27">
        <f t="shared" si="84"/>
        <v>-2226.1094605457456</v>
      </c>
      <c r="BT60" s="27">
        <f t="shared" si="84"/>
        <v>-2201.991464192778</v>
      </c>
      <c r="BU60" s="27">
        <f t="shared" si="84"/>
        <v>-2178.5759337530053</v>
      </c>
      <c r="BV60" s="27">
        <f t="shared" si="84"/>
        <v>-2155.8424090541903</v>
      </c>
      <c r="BW60" s="27">
        <f t="shared" si="84"/>
        <v>-2133.7710258514671</v>
      </c>
      <c r="BX60" s="27">
        <f t="shared" si="84"/>
        <v>-2921.7659780743838</v>
      </c>
      <c r="BY60" s="27">
        <f t="shared" si="84"/>
        <v>-693.47985052717388</v>
      </c>
      <c r="BZ60" s="27">
        <f t="shared" si="84"/>
        <v>-673.28140827880964</v>
      </c>
      <c r="CA60" s="27">
        <f t="shared" si="84"/>
        <v>-653.67127017360156</v>
      </c>
      <c r="CB60" s="27">
        <f t="shared" si="84"/>
        <v>-634.63230113941904</v>
      </c>
      <c r="CC60" s="27">
        <f t="shared" si="84"/>
        <v>-616.14786518390213</v>
      </c>
      <c r="CD60" s="27">
        <f t="shared" si="84"/>
        <v>-598.20181085815727</v>
      </c>
      <c r="CE60" s="27">
        <f t="shared" si="84"/>
        <v>-580.77845714384193</v>
      </c>
      <c r="CF60" s="27">
        <f t="shared" si="84"/>
        <v>-563.86257975130297</v>
      </c>
      <c r="CG60" s="27">
        <f t="shared" si="84"/>
        <v>-547.43939781679899</v>
      </c>
      <c r="CH60" s="27">
        <f t="shared" si="84"/>
        <v>-531.49456098718349</v>
      </c>
      <c r="CI60" s="27">
        <f t="shared" si="84"/>
        <v>-516.0141368807607</v>
      </c>
      <c r="CJ60" s="27">
        <f t="shared" si="84"/>
        <v>-1335.9589304356264</v>
      </c>
      <c r="CK60" s="27">
        <f t="shared" si="84"/>
        <v>-486.39281447899026</v>
      </c>
      <c r="CL60" s="27">
        <f t="shared" si="84"/>
        <v>-472.22603347474785</v>
      </c>
      <c r="CM60" s="27">
        <f t="shared" si="84"/>
        <v>-458.47187715994926</v>
      </c>
      <c r="CN60" s="27">
        <f t="shared" si="84"/>
        <v>-445.11832733975666</v>
      </c>
      <c r="CO60" s="27">
        <f t="shared" si="84"/>
        <v>-432.15371586384146</v>
      </c>
      <c r="CP60" s="27">
        <f t="shared" si="84"/>
        <v>-419.56671443091392</v>
      </c>
      <c r="CQ60" s="27">
        <f t="shared" si="84"/>
        <v>-407.34632469020778</v>
      </c>
      <c r="CR60" s="27">
        <f t="shared" si="84"/>
        <v>-395.48186863126966</v>
      </c>
      <c r="CS60" s="27">
        <f t="shared" si="84"/>
        <v>-383.96297925365991</v>
      </c>
      <c r="CT60" s="27">
        <f t="shared" si="84"/>
        <v>-372.77959150840763</v>
      </c>
      <c r="CU60" s="27">
        <f t="shared" si="84"/>
        <v>-361.92193350330837</v>
      </c>
      <c r="CV60" s="27">
        <f t="shared" si="84"/>
        <v>-937.01471457167236</v>
      </c>
      <c r="CW60" s="27">
        <f t="shared" si="84"/>
        <v>-341.14613394599718</v>
      </c>
      <c r="CX60" s="27">
        <f t="shared" si="84"/>
        <v>-331.20983878252162</v>
      </c>
      <c r="CY60" s="27">
        <f t="shared" si="84"/>
        <v>-321.56295027429275</v>
      </c>
      <c r="CZ60" s="65">
        <f t="shared" si="84"/>
        <v>-312.19703910125509</v>
      </c>
    </row>
    <row r="61" spans="1:104">
      <c r="A61" s="102"/>
      <c r="B61" s="21">
        <v>0.05</v>
      </c>
      <c r="C61" s="28">
        <f>SUM(D61:CZ61)</f>
        <v>-17639.258727768345</v>
      </c>
      <c r="D61" s="27">
        <f t="shared" ref="D61:AI61" si="85">D58/(1+$B61)^D8</f>
        <v>-162402.4</v>
      </c>
      <c r="E61" s="27">
        <f t="shared" si="85"/>
        <v>-1869.7295238095223</v>
      </c>
      <c r="F61" s="27">
        <f t="shared" si="85"/>
        <v>-1364.2017959183738</v>
      </c>
      <c r="G61" s="27">
        <f t="shared" si="85"/>
        <v>-887.3628803800849</v>
      </c>
      <c r="H61" s="27">
        <f t="shared" si="85"/>
        <v>-437.91667713103158</v>
      </c>
      <c r="I61" s="27">
        <f t="shared" si="85"/>
        <v>-14.619949328746506</v>
      </c>
      <c r="J61" s="27">
        <f t="shared" si="85"/>
        <v>383.71966707840346</v>
      </c>
      <c r="K61" s="27">
        <f t="shared" si="85"/>
        <v>758.24558609114342</v>
      </c>
      <c r="L61" s="27">
        <f t="shared" si="85"/>
        <v>1110.0541286036814</v>
      </c>
      <c r="M61" s="27">
        <f t="shared" si="85"/>
        <v>1440.1963154218556</v>
      </c>
      <c r="N61" s="27">
        <f t="shared" si="85"/>
        <v>1749.6795981951102</v>
      </c>
      <c r="O61" s="27">
        <f t="shared" si="85"/>
        <v>2039.4695300739893</v>
      </c>
      <c r="P61" s="27">
        <f t="shared" si="85"/>
        <v>-3257.8828039022246</v>
      </c>
      <c r="Q61" s="27">
        <f t="shared" si="85"/>
        <v>2563.631677488439</v>
      </c>
      <c r="R61" s="27">
        <f t="shared" si="85"/>
        <v>2799.7397342791487</v>
      </c>
      <c r="S61" s="27">
        <f t="shared" si="85"/>
        <v>3019.6290701037865</v>
      </c>
      <c r="T61" s="27">
        <f t="shared" si="85"/>
        <v>3224.0788186469053</v>
      </c>
      <c r="U61" s="27">
        <f t="shared" si="85"/>
        <v>3413.8350706536467</v>
      </c>
      <c r="V61" s="27">
        <f t="shared" si="85"/>
        <v>3589.6121706452209</v>
      </c>
      <c r="W61" s="27">
        <f t="shared" si="85"/>
        <v>3752.0939666552981</v>
      </c>
      <c r="X61" s="27">
        <f t="shared" si="85"/>
        <v>3901.9350144906271</v>
      </c>
      <c r="Y61" s="27">
        <f t="shared" si="85"/>
        <v>4039.7617379834046</v>
      </c>
      <c r="Z61" s="27">
        <f t="shared" si="85"/>
        <v>4166.1735466672108</v>
      </c>
      <c r="AA61" s="27">
        <f t="shared" si="85"/>
        <v>4281.743912270611</v>
      </c>
      <c r="AB61" s="27">
        <f t="shared" si="85"/>
        <v>1286.3423025636648</v>
      </c>
      <c r="AC61" s="27">
        <f t="shared" si="85"/>
        <v>4482.5306936640709</v>
      </c>
      <c r="AD61" s="27">
        <f t="shared" si="85"/>
        <v>4568.7735027379285</v>
      </c>
      <c r="AE61" s="27">
        <f t="shared" si="85"/>
        <v>4646.2295412746098</v>
      </c>
      <c r="AF61" s="27">
        <f t="shared" si="85"/>
        <v>4715.3573912280417</v>
      </c>
      <c r="AG61" s="27">
        <f t="shared" si="85"/>
        <v>4776.5953645666259</v>
      </c>
      <c r="AH61" s="27">
        <f t="shared" si="85"/>
        <v>4830.3623275968548</v>
      </c>
      <c r="AI61" s="27">
        <f t="shared" si="85"/>
        <v>4877.0584940064018</v>
      </c>
      <c r="AJ61" s="27">
        <f t="shared" ref="AJ61:BO61" si="86">AJ58/(1+$B61)^AJ8</f>
        <v>4917.0661877121966</v>
      </c>
      <c r="AK61" s="27">
        <f t="shared" si="86"/>
        <v>4950.7505765674587</v>
      </c>
      <c r="AL61" s="27">
        <f t="shared" si="86"/>
        <v>4978.4603779497629</v>
      </c>
      <c r="AM61" s="27">
        <f t="shared" si="86"/>
        <v>5000.5285372222443</v>
      </c>
      <c r="AN61" s="27">
        <f t="shared" si="86"/>
        <v>3290.6987338136214</v>
      </c>
      <c r="AO61" s="27">
        <f t="shared" si="86"/>
        <v>5028.9967393539964</v>
      </c>
      <c r="AP61" s="27">
        <f t="shared" si="86"/>
        <v>5035.9895582546314</v>
      </c>
      <c r="AQ61" s="27">
        <f t="shared" si="86"/>
        <v>5038.5274691298791</v>
      </c>
      <c r="AR61" s="27">
        <f t="shared" si="86"/>
        <v>5036.8738503844388</v>
      </c>
      <c r="AS61" s="27">
        <f t="shared" si="86"/>
        <v>5031.2798612983634</v>
      </c>
      <c r="AT61" s="27">
        <f t="shared" si="86"/>
        <v>5019.6346538160342</v>
      </c>
      <c r="AU61" s="27">
        <f t="shared" si="86"/>
        <v>5004.7406107388397</v>
      </c>
      <c r="AV61" s="27">
        <f t="shared" si="86"/>
        <v>4986.7992485868917</v>
      </c>
      <c r="AW61" s="27">
        <f t="shared" si="86"/>
        <v>4966.0028169528159</v>
      </c>
      <c r="AX61" s="27">
        <f t="shared" si="86"/>
        <v>4942.534675385391</v>
      </c>
      <c r="AY61" s="27">
        <f t="shared" si="86"/>
        <v>4916.5696563229485</v>
      </c>
      <c r="AZ61" s="27">
        <f t="shared" si="86"/>
        <v>3926.8533246587845</v>
      </c>
      <c r="BA61" s="27">
        <f t="shared" si="86"/>
        <v>4857.8077634786232</v>
      </c>
      <c r="BB61" s="27">
        <f t="shared" si="86"/>
        <v>4825.3209991259191</v>
      </c>
      <c r="BC61" s="27">
        <f t="shared" si="86"/>
        <v>-556.02953416148262</v>
      </c>
      <c r="BD61" s="27">
        <f t="shared" si="86"/>
        <v>-988.87914346927687</v>
      </c>
      <c r="BE61" s="27">
        <f t="shared" si="86"/>
        <v>-956.48397580399092</v>
      </c>
      <c r="BF61" s="27">
        <f t="shared" si="86"/>
        <v>-925.35154344930106</v>
      </c>
      <c r="BG61" s="27">
        <f t="shared" si="86"/>
        <v>-895.42704742319472</v>
      </c>
      <c r="BH61" s="27">
        <f t="shared" si="86"/>
        <v>-866.65819667098174</v>
      </c>
      <c r="BI61" s="27">
        <f t="shared" si="86"/>
        <v>-838.99509057442992</v>
      </c>
      <c r="BJ61" s="27">
        <f t="shared" si="86"/>
        <v>-812.3901070188532</v>
      </c>
      <c r="BK61" s="27">
        <f t="shared" si="86"/>
        <v>-786.79779575421639</v>
      </c>
      <c r="BL61" s="27">
        <f t="shared" si="86"/>
        <v>-1297.5300142637591</v>
      </c>
      <c r="BM61" s="27">
        <f t="shared" si="86"/>
        <v>-738.47964364610482</v>
      </c>
      <c r="BN61" s="27">
        <f t="shared" si="86"/>
        <v>-715.67287104661682</v>
      </c>
      <c r="BO61" s="27">
        <f t="shared" si="86"/>
        <v>-693.71672714773217</v>
      </c>
      <c r="BP61" s="27">
        <f t="shared" ref="BP61:CZ61" si="87">BP58/(1+$B61)^BP8</f>
        <v>-672.57518978446558</v>
      </c>
      <c r="BQ61" s="27">
        <f t="shared" si="87"/>
        <v>-652.21386672419624</v>
      </c>
      <c r="BR61" s="27">
        <f t="shared" si="87"/>
        <v>-632.59991967766473</v>
      </c>
      <c r="BS61" s="27">
        <f t="shared" si="87"/>
        <v>-613.70199189752338</v>
      </c>
      <c r="BT61" s="27">
        <f t="shared" si="87"/>
        <v>-595.49013919417371</v>
      </c>
      <c r="BU61" s="27">
        <f t="shared" si="87"/>
        <v>-577.9357642067414</v>
      </c>
      <c r="BV61" s="27">
        <f t="shared" si="87"/>
        <v>-561.01155377475629</v>
      </c>
      <c r="BW61" s="27">
        <f t="shared" si="87"/>
        <v>-544.69141926344855</v>
      </c>
      <c r="BX61" s="27">
        <f t="shared" si="87"/>
        <v>-731.63769603159335</v>
      </c>
      <c r="BY61" s="27">
        <f t="shared" si="87"/>
        <v>-170.34618756446443</v>
      </c>
      <c r="BZ61" s="27">
        <f t="shared" si="87"/>
        <v>-162.234464347109</v>
      </c>
      <c r="CA61" s="27">
        <f t="shared" si="87"/>
        <v>-154.50901366391332</v>
      </c>
      <c r="CB61" s="27">
        <f t="shared" si="87"/>
        <v>-147.15144158467936</v>
      </c>
      <c r="CC61" s="27">
        <f t="shared" si="87"/>
        <v>-140.14423008064696</v>
      </c>
      <c r="CD61" s="27">
        <f t="shared" si="87"/>
        <v>-133.47069531490192</v>
      </c>
      <c r="CE61" s="27">
        <f t="shared" si="87"/>
        <v>-127.11494791895417</v>
      </c>
      <c r="CF61" s="27">
        <f t="shared" si="87"/>
        <v>-121.06185516090873</v>
      </c>
      <c r="CG61" s="27">
        <f t="shared" si="87"/>
        <v>-115.29700491515116</v>
      </c>
      <c r="CH61" s="27">
        <f t="shared" si="87"/>
        <v>-109.80667134776301</v>
      </c>
      <c r="CI61" s="27">
        <f t="shared" si="87"/>
        <v>-104.57778223596478</v>
      </c>
      <c r="CJ61" s="27">
        <f t="shared" si="87"/>
        <v>-265.59436758340263</v>
      </c>
      <c r="CK61" s="27">
        <f t="shared" si="87"/>
        <v>-94.855131279786661</v>
      </c>
      <c r="CL61" s="27">
        <f t="shared" si="87"/>
        <v>-90.33822026646348</v>
      </c>
      <c r="CM61" s="27">
        <f t="shared" si="87"/>
        <v>-86.03640025377473</v>
      </c>
      <c r="CN61" s="27">
        <f t="shared" si="87"/>
        <v>-81.939428813118809</v>
      </c>
      <c r="CO61" s="27">
        <f t="shared" si="87"/>
        <v>-78.037551250589331</v>
      </c>
      <c r="CP61" s="27">
        <f t="shared" si="87"/>
        <v>-74.321477381513645</v>
      </c>
      <c r="CQ61" s="27">
        <f t="shared" si="87"/>
        <v>-70.78235941096537</v>
      </c>
      <c r="CR61" s="27">
        <f t="shared" si="87"/>
        <v>-67.411770867586071</v>
      </c>
      <c r="CS61" s="27">
        <f t="shared" si="87"/>
        <v>-64.201686540558157</v>
      </c>
      <c r="CT61" s="27">
        <f t="shared" si="87"/>
        <v>-61.144463371960171</v>
      </c>
      <c r="CU61" s="27">
        <f t="shared" si="87"/>
        <v>-58.232822259009666</v>
      </c>
      <c r="CV61" s="27">
        <f t="shared" si="87"/>
        <v>-147.8928819276436</v>
      </c>
      <c r="CW61" s="27">
        <f t="shared" si="87"/>
        <v>-52.818886402729859</v>
      </c>
      <c r="CX61" s="27">
        <f t="shared" si="87"/>
        <v>-50.303701335933198</v>
      </c>
      <c r="CY61" s="27">
        <f t="shared" si="87"/>
        <v>-47.908286986603038</v>
      </c>
      <c r="CZ61" s="65">
        <f t="shared" si="87"/>
        <v>-45.626939987241002</v>
      </c>
    </row>
    <row r="62" spans="1:104">
      <c r="A62" s="102"/>
      <c r="B62" s="21">
        <v>7.0000000000000007E-2</v>
      </c>
      <c r="C62" s="28">
        <f>SUM(D62:CZ62)</f>
        <v>-78906.410991432567</v>
      </c>
      <c r="D62" s="27">
        <f t="shared" ref="D62:AI62" si="88">D58/(1+$B62)^D8</f>
        <v>-162402.4</v>
      </c>
      <c r="E62" s="27">
        <f t="shared" si="88"/>
        <v>-1834.7813084112136</v>
      </c>
      <c r="F62" s="27">
        <f t="shared" si="88"/>
        <v>-1313.6802166128109</v>
      </c>
      <c r="G62" s="27">
        <f t="shared" si="88"/>
        <v>-838.52848789797247</v>
      </c>
      <c r="H62" s="27">
        <f t="shared" si="88"/>
        <v>-406.08184185119768</v>
      </c>
      <c r="I62" s="27">
        <f t="shared" si="88"/>
        <v>-13.303731594734694</v>
      </c>
      <c r="J62" s="27">
        <f t="shared" si="88"/>
        <v>342.64720003849465</v>
      </c>
      <c r="K62" s="27">
        <f t="shared" si="88"/>
        <v>664.42894023532835</v>
      </c>
      <c r="L62" s="27">
        <f t="shared" si="88"/>
        <v>954.52724184201622</v>
      </c>
      <c r="M62" s="27">
        <f t="shared" si="88"/>
        <v>1215.2661128234045</v>
      </c>
      <c r="N62" s="27">
        <f t="shared" si="88"/>
        <v>1448.8176954563646</v>
      </c>
      <c r="O62" s="27">
        <f t="shared" si="88"/>
        <v>1657.2115692760306</v>
      </c>
      <c r="P62" s="27">
        <f t="shared" si="88"/>
        <v>-2597.7760824184902</v>
      </c>
      <c r="Q62" s="27">
        <f t="shared" si="88"/>
        <v>2005.9837348507749</v>
      </c>
      <c r="R62" s="27">
        <f t="shared" si="88"/>
        <v>2149.784663380437</v>
      </c>
      <c r="S62" s="27">
        <f t="shared" si="88"/>
        <v>2275.2882207286816</v>
      </c>
      <c r="T62" s="27">
        <f t="shared" si="88"/>
        <v>2383.932709554053</v>
      </c>
      <c r="U62" s="27">
        <f t="shared" si="88"/>
        <v>2477.0592748600238</v>
      </c>
      <c r="V62" s="27">
        <f t="shared" si="88"/>
        <v>2555.9179849229649</v>
      </c>
      <c r="W62" s="27">
        <f t="shared" si="88"/>
        <v>2621.6735501831913</v>
      </c>
      <c r="X62" s="27">
        <f t="shared" si="88"/>
        <v>2675.410700778195</v>
      </c>
      <c r="Y62" s="27">
        <f t="shared" si="88"/>
        <v>2718.1392422660092</v>
      </c>
      <c r="Z62" s="27">
        <f t="shared" si="88"/>
        <v>2750.7988080140813</v>
      </c>
      <c r="AA62" s="27">
        <f t="shared" si="88"/>
        <v>2774.2633257108937</v>
      </c>
      <c r="AB62" s="27">
        <f t="shared" si="88"/>
        <v>817.87901500805015</v>
      </c>
      <c r="AC62" s="27">
        <f t="shared" si="88"/>
        <v>2796.7993282877073</v>
      </c>
      <c r="AD62" s="27">
        <f t="shared" si="88"/>
        <v>2797.3266600257043</v>
      </c>
      <c r="AE62" s="27">
        <f t="shared" si="88"/>
        <v>2791.5778207242565</v>
      </c>
      <c r="AF62" s="27">
        <f t="shared" si="88"/>
        <v>2780.1563064562943</v>
      </c>
      <c r="AG62" s="27">
        <f t="shared" si="88"/>
        <v>2763.6215656547997</v>
      </c>
      <c r="AH62" s="27">
        <f t="shared" si="88"/>
        <v>2742.4918784213037</v>
      </c>
      <c r="AI62" s="27">
        <f t="shared" si="88"/>
        <v>2717.2470588745223</v>
      </c>
      <c r="AJ62" s="27">
        <f t="shared" ref="AJ62:BO62" si="89">AJ58/(1+$B62)^AJ8</f>
        <v>2688.3309909487853</v>
      </c>
      <c r="AK62" s="27">
        <f t="shared" si="89"/>
        <v>2656.1540074633454</v>
      </c>
      <c r="AL62" s="27">
        <f t="shared" si="89"/>
        <v>2621.0951217262664</v>
      </c>
      <c r="AM62" s="27">
        <f t="shared" si="89"/>
        <v>2583.5041204104132</v>
      </c>
      <c r="AN62" s="27">
        <f t="shared" si="89"/>
        <v>1668.3489561287929</v>
      </c>
      <c r="AO62" s="27">
        <f t="shared" si="89"/>
        <v>2501.9904361584872</v>
      </c>
      <c r="AP62" s="27">
        <f t="shared" si="89"/>
        <v>2458.6382485947584</v>
      </c>
      <c r="AQ62" s="27">
        <f t="shared" si="89"/>
        <v>2413.8982762411388</v>
      </c>
      <c r="AR62" s="27">
        <f t="shared" si="89"/>
        <v>2368.0012613385011</v>
      </c>
      <c r="AS62" s="27">
        <f t="shared" si="89"/>
        <v>2321.1587933045539</v>
      </c>
      <c r="AT62" s="27">
        <f t="shared" si="89"/>
        <v>2272.5006023882702</v>
      </c>
      <c r="AU62" s="27">
        <f t="shared" si="89"/>
        <v>2223.407124879207</v>
      </c>
      <c r="AV62" s="27">
        <f t="shared" si="89"/>
        <v>2174.0264636465045</v>
      </c>
      <c r="AW62" s="27">
        <f t="shared" si="89"/>
        <v>2124.4935841550341</v>
      </c>
      <c r="AX62" s="27">
        <f t="shared" si="89"/>
        <v>2074.9312358719335</v>
      </c>
      <c r="AY62" s="27">
        <f t="shared" si="89"/>
        <v>2025.4508154598648</v>
      </c>
      <c r="AZ62" s="27">
        <f t="shared" si="89"/>
        <v>1587.4852776276357</v>
      </c>
      <c r="BA62" s="27">
        <f t="shared" si="89"/>
        <v>1927.1293798970091</v>
      </c>
      <c r="BB62" s="27">
        <f t="shared" si="89"/>
        <v>1878.4614153361467</v>
      </c>
      <c r="BC62" s="27">
        <f t="shared" si="89"/>
        <v>-212.41219698349229</v>
      </c>
      <c r="BD62" s="27">
        <f t="shared" si="89"/>
        <v>-370.70660942941942</v>
      </c>
      <c r="BE62" s="27">
        <f t="shared" si="89"/>
        <v>-351.86035131390679</v>
      </c>
      <c r="BF62" s="27">
        <f t="shared" si="89"/>
        <v>-334.0449483593643</v>
      </c>
      <c r="BG62" s="27">
        <f t="shared" si="89"/>
        <v>-317.20051574639734</v>
      </c>
      <c r="BH62" s="27">
        <f t="shared" si="89"/>
        <v>-301.2708039502171</v>
      </c>
      <c r="BI62" s="27">
        <f t="shared" si="89"/>
        <v>-286.2029714747822</v>
      </c>
      <c r="BJ62" s="27">
        <f t="shared" si="89"/>
        <v>-271.94737206013679</v>
      </c>
      <c r="BK62" s="27">
        <f t="shared" si="89"/>
        <v>-258.45735543086522</v>
      </c>
      <c r="BL62" s="27">
        <f t="shared" si="89"/>
        <v>-418.26227540906291</v>
      </c>
      <c r="BM62" s="27">
        <f t="shared" si="89"/>
        <v>-233.60134171111517</v>
      </c>
      <c r="BN62" s="27">
        <f t="shared" si="89"/>
        <v>-222.1554032625636</v>
      </c>
      <c r="BO62" s="27">
        <f t="shared" si="89"/>
        <v>-211.31484799036215</v>
      </c>
      <c r="BP62" s="27">
        <f t="shared" ref="BP62:CZ62" si="90">BP58/(1+$B62)^BP8</f>
        <v>-201.04543275344943</v>
      </c>
      <c r="BQ62" s="27">
        <f t="shared" si="90"/>
        <v>-191.31495419136618</v>
      </c>
      <c r="BR62" s="27">
        <f t="shared" si="90"/>
        <v>-182.09312277317997</v>
      </c>
      <c r="BS62" s="27">
        <f t="shared" si="90"/>
        <v>-173.35144480611132</v>
      </c>
      <c r="BT62" s="27">
        <f t="shared" si="90"/>
        <v>-165.06311189359684</v>
      </c>
      <c r="BU62" s="27">
        <f t="shared" si="90"/>
        <v>-157.20289736552286</v>
      </c>
      <c r="BV62" s="27">
        <f t="shared" si="90"/>
        <v>-149.74705923420998</v>
      </c>
      <c r="BW62" s="27">
        <f t="shared" si="90"/>
        <v>-142.67324925857255</v>
      </c>
      <c r="BX62" s="27">
        <f t="shared" si="90"/>
        <v>-188.05877947420129</v>
      </c>
      <c r="BY62" s="27">
        <f t="shared" si="90"/>
        <v>-42.967044274202294</v>
      </c>
      <c r="BZ62" s="27">
        <f t="shared" si="90"/>
        <v>-40.156116144114293</v>
      </c>
      <c r="CA62" s="27">
        <f t="shared" si="90"/>
        <v>-37.529080508518028</v>
      </c>
      <c r="CB62" s="27">
        <f t="shared" si="90"/>
        <v>-35.073907017306574</v>
      </c>
      <c r="CC62" s="27">
        <f t="shared" si="90"/>
        <v>-32.779352352622965</v>
      </c>
      <c r="CD62" s="27">
        <f t="shared" si="90"/>
        <v>-30.634908740769127</v>
      </c>
      <c r="CE62" s="27">
        <f t="shared" si="90"/>
        <v>-28.630755832494508</v>
      </c>
      <c r="CF62" s="27">
        <f t="shared" si="90"/>
        <v>-26.757715731303282</v>
      </c>
      <c r="CG62" s="27">
        <f t="shared" si="90"/>
        <v>-25.007210963834844</v>
      </c>
      <c r="CH62" s="27">
        <f t="shared" si="90"/>
        <v>-23.371225199845647</v>
      </c>
      <c r="CI62" s="27">
        <f t="shared" si="90"/>
        <v>-21.842266541911819</v>
      </c>
      <c r="CJ62" s="27">
        <f t="shared" si="90"/>
        <v>-54.435555244640057</v>
      </c>
      <c r="CK62" s="27">
        <f t="shared" si="90"/>
        <v>-19.077881510971981</v>
      </c>
      <c r="CL62" s="27">
        <f t="shared" si="90"/>
        <v>-17.829795804646711</v>
      </c>
      <c r="CM62" s="27">
        <f t="shared" si="90"/>
        <v>-16.663360565090382</v>
      </c>
      <c r="CN62" s="27">
        <f t="shared" si="90"/>
        <v>-15.573234172981666</v>
      </c>
      <c r="CO62" s="27">
        <f t="shared" si="90"/>
        <v>-14.554424460730527</v>
      </c>
      <c r="CP62" s="27">
        <f t="shared" si="90"/>
        <v>-13.602265851150028</v>
      </c>
      <c r="CQ62" s="27">
        <f t="shared" si="90"/>
        <v>-12.712397991728995</v>
      </c>
      <c r="CR62" s="27">
        <f t="shared" si="90"/>
        <v>-11.880745786662615</v>
      </c>
      <c r="CS62" s="27">
        <f t="shared" si="90"/>
        <v>-11.103500735198706</v>
      </c>
      <c r="CT62" s="27">
        <f t="shared" si="90"/>
        <v>-10.377103490839913</v>
      </c>
      <c r="CU62" s="27">
        <f t="shared" si="90"/>
        <v>-9.6982275615326241</v>
      </c>
      <c r="CV62" s="27">
        <f t="shared" si="90"/>
        <v>-24.170037536529911</v>
      </c>
      <c r="CW62" s="27">
        <f t="shared" si="90"/>
        <v>-8.4708075478492688</v>
      </c>
      <c r="CX62" s="27">
        <f t="shared" si="90"/>
        <v>-7.9166425680834278</v>
      </c>
      <c r="CY62" s="27">
        <f t="shared" si="90"/>
        <v>-7.3987313720405865</v>
      </c>
      <c r="CZ62" s="65">
        <f t="shared" si="90"/>
        <v>-6.9147022168603609</v>
      </c>
    </row>
    <row r="63" spans="1:104" ht="15.75" thickBot="1">
      <c r="A63" s="103"/>
      <c r="B63" s="26">
        <v>0.09</v>
      </c>
      <c r="C63" s="66">
        <f>SUM(D63:CZ63)</f>
        <v>-113472.34552418644</v>
      </c>
      <c r="D63" s="67">
        <f t="shared" ref="D63:AI63" si="91">D58/(1+$B63)^D8</f>
        <v>-162402.4</v>
      </c>
      <c r="E63" s="67">
        <f t="shared" si="91"/>
        <v>-1801.1155963302738</v>
      </c>
      <c r="F63" s="67">
        <f t="shared" si="91"/>
        <v>-1265.9140476390935</v>
      </c>
      <c r="G63" s="67">
        <f t="shared" si="91"/>
        <v>-793.21270365373732</v>
      </c>
      <c r="H63" s="67">
        <f t="shared" si="91"/>
        <v>-377.0879800793104</v>
      </c>
      <c r="I63" s="67">
        <f t="shared" si="91"/>
        <v>-12.127181377581067</v>
      </c>
      <c r="J63" s="67">
        <f t="shared" si="91"/>
        <v>306.61321274135679</v>
      </c>
      <c r="K63" s="67">
        <f t="shared" si="91"/>
        <v>583.6459802837403</v>
      </c>
      <c r="L63" s="67">
        <f t="shared" si="91"/>
        <v>823.08855987325694</v>
      </c>
      <c r="M63" s="67">
        <f t="shared" si="91"/>
        <v>1028.6956554494759</v>
      </c>
      <c r="N63" s="67">
        <f t="shared" si="91"/>
        <v>1203.8892573500234</v>
      </c>
      <c r="O63" s="67">
        <f t="shared" si="91"/>
        <v>1351.7862783425048</v>
      </c>
      <c r="P63" s="67">
        <f t="shared" si="91"/>
        <v>-2080.1232627223635</v>
      </c>
      <c r="Q63" s="67">
        <f t="shared" si="91"/>
        <v>1576.7834175541748</v>
      </c>
      <c r="R63" s="67">
        <f t="shared" si="91"/>
        <v>1658.8108857861653</v>
      </c>
      <c r="S63" s="67">
        <f t="shared" si="91"/>
        <v>1723.4378022913093</v>
      </c>
      <c r="T63" s="67">
        <f t="shared" si="91"/>
        <v>1772.5988714720615</v>
      </c>
      <c r="U63" s="67">
        <f t="shared" si="91"/>
        <v>1808.0488280656709</v>
      </c>
      <c r="V63" s="67">
        <f t="shared" si="91"/>
        <v>1831.3778167943224</v>
      </c>
      <c r="W63" s="67">
        <f t="shared" si="91"/>
        <v>1844.0255225249844</v>
      </c>
      <c r="X63" s="67">
        <f t="shared" si="91"/>
        <v>1847.2941489395469</v>
      </c>
      <c r="Y63" s="67">
        <f t="shared" si="91"/>
        <v>1842.36033624278</v>
      </c>
      <c r="Z63" s="67">
        <f t="shared" si="91"/>
        <v>1830.2861015179453</v>
      </c>
      <c r="AA63" s="67">
        <f t="shared" si="91"/>
        <v>1812.0288789365175</v>
      </c>
      <c r="AB63" s="67">
        <f t="shared" si="91"/>
        <v>524.4013235597763</v>
      </c>
      <c r="AC63" s="67">
        <f t="shared" si="91"/>
        <v>1760.3267973504874</v>
      </c>
      <c r="AD63" s="67">
        <f t="shared" si="91"/>
        <v>1728.3530396695953</v>
      </c>
      <c r="AE63" s="67">
        <f t="shared" si="91"/>
        <v>1693.1533423907549</v>
      </c>
      <c r="AF63" s="67">
        <f t="shared" si="91"/>
        <v>1655.2860172422368</v>
      </c>
      <c r="AG63" s="67">
        <f t="shared" si="91"/>
        <v>1615.2497615255409</v>
      </c>
      <c r="AH63" s="67">
        <f t="shared" si="91"/>
        <v>1573.4891133775848</v>
      </c>
      <c r="AI63" s="67">
        <f t="shared" si="91"/>
        <v>1530.3994446819768</v>
      </c>
      <c r="AJ63" s="67">
        <f t="shared" ref="AJ63:BO63" si="92">AJ58/(1+$B63)^AJ8</f>
        <v>1486.3315290224891</v>
      </c>
      <c r="AK63" s="67">
        <f t="shared" si="92"/>
        <v>1441.5957191464199</v>
      </c>
      <c r="AL63" s="67">
        <f t="shared" si="92"/>
        <v>1396.4657657024895</v>
      </c>
      <c r="AM63" s="67">
        <f t="shared" si="92"/>
        <v>1351.18230652173</v>
      </c>
      <c r="AN63" s="67">
        <f t="shared" si="92"/>
        <v>856.54259477464768</v>
      </c>
      <c r="AO63" s="67">
        <f t="shared" si="92"/>
        <v>1260.9707012427211</v>
      </c>
      <c r="AP63" s="67">
        <f t="shared" si="92"/>
        <v>1216.3855823600306</v>
      </c>
      <c r="AQ63" s="67">
        <f t="shared" si="92"/>
        <v>1172.3380870998722</v>
      </c>
      <c r="AR63" s="67">
        <f t="shared" si="92"/>
        <v>1128.9458700654529</v>
      </c>
      <c r="AS63" s="67">
        <f t="shared" si="92"/>
        <v>1086.3088598315926</v>
      </c>
      <c r="AT63" s="67">
        <f t="shared" si="92"/>
        <v>1044.0222546239222</v>
      </c>
      <c r="AU63" s="67">
        <f t="shared" si="92"/>
        <v>1002.7254135234738</v>
      </c>
      <c r="AV63" s="67">
        <f t="shared" si="92"/>
        <v>962.46542038044538</v>
      </c>
      <c r="AW63" s="67">
        <f t="shared" si="92"/>
        <v>923.27911640367449</v>
      </c>
      <c r="AX63" s="67">
        <f t="shared" si="92"/>
        <v>885.19423498295464</v>
      </c>
      <c r="AY63" s="67">
        <f t="shared" si="92"/>
        <v>848.23043191026966</v>
      </c>
      <c r="AZ63" s="67">
        <f t="shared" si="92"/>
        <v>652.61812935051546</v>
      </c>
      <c r="BA63" s="67">
        <f t="shared" si="92"/>
        <v>777.70981498174831</v>
      </c>
      <c r="BB63" s="67">
        <f t="shared" si="92"/>
        <v>744.15990386913711</v>
      </c>
      <c r="BC63" s="67">
        <f t="shared" si="92"/>
        <v>-82.60393149472273</v>
      </c>
      <c r="BD63" s="67">
        <f t="shared" si="92"/>
        <v>-141.51708554462229</v>
      </c>
      <c r="BE63" s="67">
        <f t="shared" si="92"/>
        <v>-131.85790111005369</v>
      </c>
      <c r="BF63" s="67">
        <f t="shared" si="92"/>
        <v>-122.8847569019908</v>
      </c>
      <c r="BG63" s="67">
        <f t="shared" si="92"/>
        <v>-114.54714540331578</v>
      </c>
      <c r="BH63" s="67">
        <f t="shared" si="92"/>
        <v>-106.79839157046203</v>
      </c>
      <c r="BI63" s="67">
        <f t="shared" si="92"/>
        <v>-99.595354989097189</v>
      </c>
      <c r="BJ63" s="67">
        <f t="shared" si="92"/>
        <v>-92.898155598686472</v>
      </c>
      <c r="BK63" s="67">
        <f t="shared" si="92"/>
        <v>-86.669921096240671</v>
      </c>
      <c r="BL63" s="67">
        <f t="shared" si="92"/>
        <v>-137.68463589479202</v>
      </c>
      <c r="BM63" s="67">
        <f t="shared" si="92"/>
        <v>-75.486518754058793</v>
      </c>
      <c r="BN63" s="67">
        <f t="shared" si="92"/>
        <v>-70.470641474758153</v>
      </c>
      <c r="BO63" s="67">
        <f t="shared" si="92"/>
        <v>-65.801930876623857</v>
      </c>
      <c r="BP63" s="67">
        <f t="shared" ref="BP63:CZ63" si="93">BP58/(1+$B63)^BP8</f>
        <v>-61.455409251497692</v>
      </c>
      <c r="BQ63" s="67">
        <f t="shared" si="93"/>
        <v>-57.407958292960679</v>
      </c>
      <c r="BR63" s="67">
        <f t="shared" si="93"/>
        <v>-53.638176740839583</v>
      </c>
      <c r="BS63" s="67">
        <f t="shared" si="93"/>
        <v>-50.126249164806168</v>
      </c>
      <c r="BT63" s="67">
        <f t="shared" si="93"/>
        <v>-46.853825001179885</v>
      </c>
      <c r="BU63" s="67">
        <f t="shared" si="93"/>
        <v>-43.803907028331295</v>
      </c>
      <c r="BV63" s="67">
        <f t="shared" si="93"/>
        <v>-40.960748531582567</v>
      </c>
      <c r="BW63" s="67">
        <f t="shared" si="93"/>
        <v>-38.309758468690951</v>
      </c>
      <c r="BX63" s="67">
        <f t="shared" si="93"/>
        <v>-49.569867126161398</v>
      </c>
      <c r="BY63" s="67">
        <f t="shared" si="93"/>
        <v>-11.117749915433381</v>
      </c>
      <c r="BZ63" s="67">
        <f t="shared" si="93"/>
        <v>-10.199770564617779</v>
      </c>
      <c r="CA63" s="67">
        <f t="shared" si="93"/>
        <v>-9.357587673961266</v>
      </c>
      <c r="CB63" s="67">
        <f t="shared" si="93"/>
        <v>-8.5849428201479494</v>
      </c>
      <c r="CC63" s="67">
        <f t="shared" si="93"/>
        <v>-7.876094330410961</v>
      </c>
      <c r="CD63" s="67">
        <f t="shared" si="93"/>
        <v>-7.2257746150559283</v>
      </c>
      <c r="CE63" s="67">
        <f t="shared" si="93"/>
        <v>-6.6291510229870898</v>
      </c>
      <c r="CF63" s="67">
        <f t="shared" si="93"/>
        <v>-6.0817899293459536</v>
      </c>
      <c r="CG63" s="67">
        <f t="shared" si="93"/>
        <v>-5.5796237883907835</v>
      </c>
      <c r="CH63" s="67">
        <f t="shared" si="93"/>
        <v>-5.1189209067805335</v>
      </c>
      <c r="CI63" s="67">
        <f t="shared" si="93"/>
        <v>-4.6962577126426917</v>
      </c>
      <c r="CJ63" s="67">
        <f t="shared" si="93"/>
        <v>-11.489315504936249</v>
      </c>
      <c r="CK63" s="67">
        <f t="shared" si="93"/>
        <v>-3.9527461599551308</v>
      </c>
      <c r="CL63" s="67">
        <f t="shared" si="93"/>
        <v>-3.6263726238120464</v>
      </c>
      <c r="CM63" s="67">
        <f t="shared" si="93"/>
        <v>-3.3269473612954554</v>
      </c>
      <c r="CN63" s="67">
        <f t="shared" si="93"/>
        <v>-3.0522452855921607</v>
      </c>
      <c r="CO63" s="67">
        <f t="shared" si="93"/>
        <v>-2.800225032653358</v>
      </c>
      <c r="CP63" s="67">
        <f t="shared" si="93"/>
        <v>-2.5690137914250992</v>
      </c>
      <c r="CQ63" s="67">
        <f t="shared" si="93"/>
        <v>-2.3568933866285313</v>
      </c>
      <c r="CR63" s="67">
        <f t="shared" si="93"/>
        <v>-2.162287510668377</v>
      </c>
      <c r="CS63" s="67">
        <f t="shared" si="93"/>
        <v>-1.983750009787502</v>
      </c>
      <c r="CT63" s="67">
        <f t="shared" si="93"/>
        <v>-1.8199541374197263</v>
      </c>
      <c r="CU63" s="67">
        <f t="shared" si="93"/>
        <v>-1.669682694880483</v>
      </c>
      <c r="CV63" s="67">
        <f t="shared" si="93"/>
        <v>-4.0848506296770219</v>
      </c>
      <c r="CW63" s="67">
        <f t="shared" si="93"/>
        <v>-1.4053385193842967</v>
      </c>
      <c r="CX63" s="67">
        <f t="shared" si="93"/>
        <v>-1.2893013939305471</v>
      </c>
      <c r="CY63" s="67">
        <f t="shared" si="93"/>
        <v>-1.182845315532612</v>
      </c>
      <c r="CZ63" s="68">
        <f t="shared" si="93"/>
        <v>-1.0851791885620294</v>
      </c>
    </row>
    <row r="64" spans="1:104" s="15" customFormat="1" ht="9.75" customHeight="1">
      <c r="A64" s="95"/>
      <c r="B64" s="95"/>
      <c r="C64" s="96"/>
      <c r="D64" s="30" t="s">
        <v>27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</row>
    <row r="65" spans="1:104" s="14" customFormat="1" ht="9" customHeight="1" thickBot="1">
      <c r="A65" s="100"/>
      <c r="B65" s="100"/>
      <c r="C65" s="101"/>
      <c r="D65" s="31">
        <v>0</v>
      </c>
      <c r="E65" s="31">
        <f t="shared" ref="E65:AJ65" si="94">D65+1</f>
        <v>1</v>
      </c>
      <c r="F65" s="31">
        <f t="shared" si="94"/>
        <v>2</v>
      </c>
      <c r="G65" s="31">
        <f t="shared" si="94"/>
        <v>3</v>
      </c>
      <c r="H65" s="31">
        <f t="shared" si="94"/>
        <v>4</v>
      </c>
      <c r="I65" s="31">
        <f t="shared" si="94"/>
        <v>5</v>
      </c>
      <c r="J65" s="31">
        <f t="shared" si="94"/>
        <v>6</v>
      </c>
      <c r="K65" s="31">
        <f t="shared" si="94"/>
        <v>7</v>
      </c>
      <c r="L65" s="31">
        <f t="shared" si="94"/>
        <v>8</v>
      </c>
      <c r="M65" s="31">
        <f t="shared" si="94"/>
        <v>9</v>
      </c>
      <c r="N65" s="31">
        <f t="shared" si="94"/>
        <v>10</v>
      </c>
      <c r="O65" s="31">
        <f t="shared" si="94"/>
        <v>11</v>
      </c>
      <c r="P65" s="31">
        <f t="shared" si="94"/>
        <v>12</v>
      </c>
      <c r="Q65" s="31">
        <f t="shared" si="94"/>
        <v>13</v>
      </c>
      <c r="R65" s="31">
        <f t="shared" si="94"/>
        <v>14</v>
      </c>
      <c r="S65" s="31">
        <f t="shared" si="94"/>
        <v>15</v>
      </c>
      <c r="T65" s="31">
        <f t="shared" si="94"/>
        <v>16</v>
      </c>
      <c r="U65" s="31">
        <f t="shared" si="94"/>
        <v>17</v>
      </c>
      <c r="V65" s="31">
        <f t="shared" si="94"/>
        <v>18</v>
      </c>
      <c r="W65" s="31">
        <f t="shared" si="94"/>
        <v>19</v>
      </c>
      <c r="X65" s="31">
        <f t="shared" si="94"/>
        <v>20</v>
      </c>
      <c r="Y65" s="31">
        <f t="shared" si="94"/>
        <v>21</v>
      </c>
      <c r="Z65" s="31">
        <f t="shared" si="94"/>
        <v>22</v>
      </c>
      <c r="AA65" s="31">
        <f t="shared" si="94"/>
        <v>23</v>
      </c>
      <c r="AB65" s="31">
        <f t="shared" si="94"/>
        <v>24</v>
      </c>
      <c r="AC65" s="31">
        <f t="shared" si="94"/>
        <v>25</v>
      </c>
      <c r="AD65" s="31">
        <f t="shared" si="94"/>
        <v>26</v>
      </c>
      <c r="AE65" s="31">
        <f t="shared" si="94"/>
        <v>27</v>
      </c>
      <c r="AF65" s="31">
        <f t="shared" si="94"/>
        <v>28</v>
      </c>
      <c r="AG65" s="31">
        <f t="shared" si="94"/>
        <v>29</v>
      </c>
      <c r="AH65" s="31">
        <f t="shared" si="94"/>
        <v>30</v>
      </c>
      <c r="AI65" s="31">
        <f t="shared" si="94"/>
        <v>31</v>
      </c>
      <c r="AJ65" s="31">
        <f t="shared" si="94"/>
        <v>32</v>
      </c>
      <c r="AK65" s="31">
        <f t="shared" ref="AK65:BP65" si="95">AJ65+1</f>
        <v>33</v>
      </c>
      <c r="AL65" s="31">
        <f t="shared" si="95"/>
        <v>34</v>
      </c>
      <c r="AM65" s="31">
        <f t="shared" si="95"/>
        <v>35</v>
      </c>
      <c r="AN65" s="31">
        <f t="shared" si="95"/>
        <v>36</v>
      </c>
      <c r="AO65" s="31">
        <f t="shared" si="95"/>
        <v>37</v>
      </c>
      <c r="AP65" s="31">
        <f t="shared" si="95"/>
        <v>38</v>
      </c>
      <c r="AQ65" s="31">
        <f t="shared" si="95"/>
        <v>39</v>
      </c>
      <c r="AR65" s="31">
        <f t="shared" si="95"/>
        <v>40</v>
      </c>
      <c r="AS65" s="31">
        <f t="shared" si="95"/>
        <v>41</v>
      </c>
      <c r="AT65" s="31">
        <f t="shared" si="95"/>
        <v>42</v>
      </c>
      <c r="AU65" s="31">
        <f t="shared" si="95"/>
        <v>43</v>
      </c>
      <c r="AV65" s="31">
        <f t="shared" si="95"/>
        <v>44</v>
      </c>
      <c r="AW65" s="31">
        <f t="shared" si="95"/>
        <v>45</v>
      </c>
      <c r="AX65" s="31">
        <f t="shared" si="95"/>
        <v>46</v>
      </c>
      <c r="AY65" s="31">
        <f t="shared" si="95"/>
        <v>47</v>
      </c>
      <c r="AZ65" s="31">
        <f t="shared" si="95"/>
        <v>48</v>
      </c>
      <c r="BA65" s="31">
        <f t="shared" si="95"/>
        <v>49</v>
      </c>
      <c r="BB65" s="31">
        <f t="shared" si="95"/>
        <v>50</v>
      </c>
      <c r="BC65" s="31">
        <f t="shared" si="95"/>
        <v>51</v>
      </c>
      <c r="BD65" s="31">
        <f t="shared" si="95"/>
        <v>52</v>
      </c>
      <c r="BE65" s="31">
        <f t="shared" si="95"/>
        <v>53</v>
      </c>
      <c r="BF65" s="31">
        <f t="shared" si="95"/>
        <v>54</v>
      </c>
      <c r="BG65" s="31">
        <f t="shared" si="95"/>
        <v>55</v>
      </c>
      <c r="BH65" s="31">
        <f t="shared" si="95"/>
        <v>56</v>
      </c>
      <c r="BI65" s="31">
        <f t="shared" si="95"/>
        <v>57</v>
      </c>
      <c r="BJ65" s="31">
        <f t="shared" si="95"/>
        <v>58</v>
      </c>
      <c r="BK65" s="31">
        <f t="shared" si="95"/>
        <v>59</v>
      </c>
      <c r="BL65" s="31">
        <f t="shared" si="95"/>
        <v>60</v>
      </c>
      <c r="BM65" s="31">
        <f t="shared" si="95"/>
        <v>61</v>
      </c>
      <c r="BN65" s="31">
        <f t="shared" si="95"/>
        <v>62</v>
      </c>
      <c r="BO65" s="31">
        <f t="shared" si="95"/>
        <v>63</v>
      </c>
      <c r="BP65" s="31">
        <f t="shared" si="95"/>
        <v>64</v>
      </c>
      <c r="BQ65" s="31">
        <f t="shared" ref="BQ65:CZ65" si="96">BP65+1</f>
        <v>65</v>
      </c>
      <c r="BR65" s="31">
        <f t="shared" si="96"/>
        <v>66</v>
      </c>
      <c r="BS65" s="31">
        <f t="shared" si="96"/>
        <v>67</v>
      </c>
      <c r="BT65" s="31">
        <f t="shared" si="96"/>
        <v>68</v>
      </c>
      <c r="BU65" s="31">
        <f t="shared" si="96"/>
        <v>69</v>
      </c>
      <c r="BV65" s="31">
        <f t="shared" si="96"/>
        <v>70</v>
      </c>
      <c r="BW65" s="31">
        <f t="shared" si="96"/>
        <v>71</v>
      </c>
      <c r="BX65" s="31">
        <f t="shared" si="96"/>
        <v>72</v>
      </c>
      <c r="BY65" s="31">
        <f t="shared" si="96"/>
        <v>73</v>
      </c>
      <c r="BZ65" s="31">
        <f t="shared" si="96"/>
        <v>74</v>
      </c>
      <c r="CA65" s="31">
        <f t="shared" si="96"/>
        <v>75</v>
      </c>
      <c r="CB65" s="31">
        <f t="shared" si="96"/>
        <v>76</v>
      </c>
      <c r="CC65" s="31">
        <f t="shared" si="96"/>
        <v>77</v>
      </c>
      <c r="CD65" s="31">
        <f t="shared" si="96"/>
        <v>78</v>
      </c>
      <c r="CE65" s="31">
        <f t="shared" si="96"/>
        <v>79</v>
      </c>
      <c r="CF65" s="31">
        <f t="shared" si="96"/>
        <v>80</v>
      </c>
      <c r="CG65" s="31">
        <f t="shared" si="96"/>
        <v>81</v>
      </c>
      <c r="CH65" s="31">
        <f t="shared" si="96"/>
        <v>82</v>
      </c>
      <c r="CI65" s="31">
        <f t="shared" si="96"/>
        <v>83</v>
      </c>
      <c r="CJ65" s="31">
        <f t="shared" si="96"/>
        <v>84</v>
      </c>
      <c r="CK65" s="31">
        <f t="shared" si="96"/>
        <v>85</v>
      </c>
      <c r="CL65" s="31">
        <f t="shared" si="96"/>
        <v>86</v>
      </c>
      <c r="CM65" s="31">
        <f t="shared" si="96"/>
        <v>87</v>
      </c>
      <c r="CN65" s="31">
        <f t="shared" si="96"/>
        <v>88</v>
      </c>
      <c r="CO65" s="31">
        <f t="shared" si="96"/>
        <v>89</v>
      </c>
      <c r="CP65" s="31">
        <f t="shared" si="96"/>
        <v>90</v>
      </c>
      <c r="CQ65" s="31">
        <f t="shared" si="96"/>
        <v>91</v>
      </c>
      <c r="CR65" s="31">
        <f t="shared" si="96"/>
        <v>92</v>
      </c>
      <c r="CS65" s="31">
        <f t="shared" si="96"/>
        <v>93</v>
      </c>
      <c r="CT65" s="31">
        <f t="shared" si="96"/>
        <v>94</v>
      </c>
      <c r="CU65" s="31">
        <f t="shared" si="96"/>
        <v>95</v>
      </c>
      <c r="CV65" s="31">
        <f t="shared" si="96"/>
        <v>96</v>
      </c>
      <c r="CW65" s="31">
        <f t="shared" si="96"/>
        <v>97</v>
      </c>
      <c r="CX65" s="31">
        <f t="shared" si="96"/>
        <v>98</v>
      </c>
      <c r="CY65" s="31">
        <f t="shared" si="96"/>
        <v>99</v>
      </c>
      <c r="CZ65" s="31">
        <f t="shared" si="96"/>
        <v>100</v>
      </c>
    </row>
    <row r="66" spans="1:104">
      <c r="A66" s="80" t="s">
        <v>37</v>
      </c>
      <c r="B66" s="81"/>
      <c r="C66" s="8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</row>
    <row r="67" spans="1:104">
      <c r="A67" s="49"/>
      <c r="B67" s="50" t="s">
        <v>44</v>
      </c>
      <c r="C67" s="54">
        <f>NPV(0,D22:CZ22)</f>
        <v>1451470.7159105069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</row>
    <row r="68" spans="1:104" ht="23.25">
      <c r="A68" s="49"/>
      <c r="B68" s="50" t="s">
        <v>40</v>
      </c>
      <c r="C68" s="51" t="s">
        <v>42</v>
      </c>
    </row>
    <row r="69" spans="1:104">
      <c r="A69" s="90" t="s">
        <v>41</v>
      </c>
      <c r="B69" s="69">
        <v>0.03</v>
      </c>
      <c r="C69" s="55">
        <f>NPV(B69,D22:CZ22)</f>
        <v>553710.34057987144</v>
      </c>
    </row>
    <row r="70" spans="1:104">
      <c r="A70" s="90"/>
      <c r="B70" s="69">
        <v>0.05</v>
      </c>
      <c r="C70" s="55">
        <f>NPV(B70,D22:CZ22)</f>
        <v>324068.8052055054</v>
      </c>
    </row>
    <row r="71" spans="1:104">
      <c r="A71" s="90"/>
      <c r="B71" s="69">
        <v>7.0000000000000007E-2</v>
      </c>
      <c r="C71" s="55">
        <f>NPV(B71,D22:CZ22)</f>
        <v>206393.80377312857</v>
      </c>
    </row>
    <row r="72" spans="1:104" ht="15.75" thickBot="1">
      <c r="A72" s="91"/>
      <c r="B72" s="70">
        <v>0.09</v>
      </c>
      <c r="C72" s="56">
        <f>NPV(B72,D22:CZ22)</f>
        <v>142003.62649754324</v>
      </c>
    </row>
    <row r="73" spans="1:104">
      <c r="A73" s="92" t="s">
        <v>48</v>
      </c>
      <c r="B73" s="93"/>
      <c r="C73" s="94"/>
    </row>
    <row r="74" spans="1:104">
      <c r="A74" s="49"/>
      <c r="B74" s="50" t="s">
        <v>44</v>
      </c>
      <c r="C74" s="54">
        <f>NPV(0,D38:CZ38)</f>
        <v>-534000</v>
      </c>
    </row>
    <row r="75" spans="1:104" ht="23.25">
      <c r="A75" s="49"/>
      <c r="B75" s="50" t="s">
        <v>40</v>
      </c>
      <c r="C75" s="51" t="s">
        <v>42</v>
      </c>
    </row>
    <row r="76" spans="1:104">
      <c r="A76" s="90" t="s">
        <v>41</v>
      </c>
      <c r="B76" s="69">
        <v>0.03</v>
      </c>
      <c r="C76" s="55">
        <f>NPV(B76,D38:CZ38)</f>
        <v>-252811.28286728676</v>
      </c>
    </row>
    <row r="77" spans="1:104">
      <c r="A77" s="90"/>
      <c r="B77" s="69">
        <v>0.05</v>
      </c>
      <c r="C77" s="55">
        <f>NPV(B77,D38:CZ38)</f>
        <v>-203230.13409539993</v>
      </c>
    </row>
    <row r="78" spans="1:104">
      <c r="A78" s="90"/>
      <c r="B78" s="69">
        <v>7.0000000000000007E-2</v>
      </c>
      <c r="C78" s="55">
        <f>NPV(B78,D38:CZ38)</f>
        <v>-178576.63816451392</v>
      </c>
    </row>
    <row r="79" spans="1:104" ht="15.75" thickBot="1">
      <c r="A79" s="91"/>
      <c r="B79" s="70">
        <v>0.09</v>
      </c>
      <c r="C79" s="56">
        <f>NPV(B79,D38:CZ38)</f>
        <v>-163703.12484411447</v>
      </c>
    </row>
    <row r="80" spans="1:104" ht="15" customHeight="1">
      <c r="A80" s="92" t="s">
        <v>55</v>
      </c>
      <c r="B80" s="93"/>
      <c r="C80" s="94"/>
    </row>
    <row r="81" spans="1:3">
      <c r="A81" s="49"/>
      <c r="B81" s="50" t="s">
        <v>44</v>
      </c>
      <c r="C81" s="54">
        <f>NPV(0,D45:CZ45)</f>
        <v>-302000</v>
      </c>
    </row>
    <row r="82" spans="1:3" ht="23.25">
      <c r="A82" s="49"/>
      <c r="B82" s="50" t="s">
        <v>40</v>
      </c>
      <c r="C82" s="51" t="s">
        <v>42</v>
      </c>
    </row>
    <row r="83" spans="1:3">
      <c r="A83" s="90" t="s">
        <v>41</v>
      </c>
      <c r="B83" s="69">
        <v>0.03</v>
      </c>
      <c r="C83" s="55">
        <f>NPV(B83,D45:CZ45)</f>
        <v>-104184.14783857534</v>
      </c>
    </row>
    <row r="84" spans="1:3">
      <c r="A84" s="90"/>
      <c r="B84" s="69">
        <v>0.05</v>
      </c>
      <c r="C84" s="55">
        <f>NPV(B84,D45:CZ45)</f>
        <v>-70614.056683256917</v>
      </c>
    </row>
    <row r="85" spans="1:3">
      <c r="A85" s="90"/>
      <c r="B85" s="69">
        <v>7.0000000000000007E-2</v>
      </c>
      <c r="C85" s="55">
        <f>NPV(B85,D45:CZ45)</f>
        <v>-54684.519560529348</v>
      </c>
    </row>
    <row r="86" spans="1:3" ht="15.75" thickBot="1">
      <c r="A86" s="91"/>
      <c r="B86" s="70">
        <v>0.09</v>
      </c>
      <c r="C86" s="56">
        <f>NPV(B86,D45:CZ45)</f>
        <v>-45627.095806285921</v>
      </c>
    </row>
    <row r="87" spans="1:3" ht="15" customHeight="1">
      <c r="A87" s="92" t="s">
        <v>45</v>
      </c>
      <c r="B87" s="93"/>
      <c r="C87" s="94"/>
    </row>
    <row r="88" spans="1:3">
      <c r="A88" s="49"/>
      <c r="B88" s="50" t="s">
        <v>44</v>
      </c>
      <c r="C88" s="54">
        <f>NPV(0,D50:CZ50)</f>
        <v>0</v>
      </c>
    </row>
    <row r="89" spans="1:3" ht="23.25">
      <c r="A89" s="49"/>
      <c r="B89" s="50" t="s">
        <v>40</v>
      </c>
      <c r="C89" s="51" t="s">
        <v>42</v>
      </c>
    </row>
    <row r="90" spans="1:3">
      <c r="A90" s="90" t="s">
        <v>41</v>
      </c>
      <c r="B90" s="52">
        <v>0.03</v>
      </c>
      <c r="C90" s="55">
        <f>NPV(B90,D50:CZ50)</f>
        <v>0</v>
      </c>
    </row>
    <row r="91" spans="1:3">
      <c r="A91" s="90"/>
      <c r="B91" s="52">
        <v>0.05</v>
      </c>
      <c r="C91" s="55">
        <f>NPV(B91,D50:CZ50)</f>
        <v>0</v>
      </c>
    </row>
    <row r="92" spans="1:3">
      <c r="A92" s="90"/>
      <c r="B92" s="52">
        <v>7.0000000000000007E-2</v>
      </c>
      <c r="C92" s="55">
        <f>NPV(B92,D50:CZ50)</f>
        <v>0</v>
      </c>
    </row>
    <row r="93" spans="1:3" ht="15.75" thickBot="1">
      <c r="A93" s="91"/>
      <c r="B93" s="53">
        <v>0.09</v>
      </c>
      <c r="C93" s="56">
        <f>NPV(B93,D50:CZ50)</f>
        <v>0</v>
      </c>
    </row>
    <row r="94" spans="1:3">
      <c r="A94" s="80" t="s">
        <v>46</v>
      </c>
      <c r="B94" s="81"/>
      <c r="C94" s="82"/>
    </row>
    <row r="95" spans="1:3">
      <c r="A95" s="49"/>
      <c r="B95" s="50" t="s">
        <v>44</v>
      </c>
      <c r="C95" s="54">
        <f>NPV(0,D55:CZ55)</f>
        <v>-368500</v>
      </c>
    </row>
    <row r="96" spans="1:3" ht="23.25">
      <c r="A96" s="49"/>
      <c r="B96" s="50" t="s">
        <v>40</v>
      </c>
      <c r="C96" s="55" t="s">
        <v>42</v>
      </c>
    </row>
    <row r="97" spans="1:3">
      <c r="A97" s="90" t="s">
        <v>41</v>
      </c>
      <c r="B97" s="52">
        <v>0.03</v>
      </c>
      <c r="C97" s="55">
        <f>NPV(B97,D55:CZ55)</f>
        <v>-113377.80962228782</v>
      </c>
    </row>
    <row r="98" spans="1:3">
      <c r="A98" s="90"/>
      <c r="B98" s="52">
        <v>0.05</v>
      </c>
      <c r="C98" s="55">
        <f>NPV(B98,D55:CZ55)</f>
        <v>-67023.908453294527</v>
      </c>
    </row>
    <row r="99" spans="1:3">
      <c r="A99" s="90"/>
      <c r="B99" s="52">
        <v>7.0000000000000007E-2</v>
      </c>
      <c r="C99" s="55">
        <f>NPV(B99,D55:CZ55)</f>
        <v>-46876.955385872905</v>
      </c>
    </row>
    <row r="100" spans="1:3" ht="15.75" thickBot="1">
      <c r="A100" s="91"/>
      <c r="B100" s="53">
        <v>0.09</v>
      </c>
      <c r="C100" s="56">
        <f>NPV(B100,D55:CZ55)</f>
        <v>-36776.475135387256</v>
      </c>
    </row>
  </sheetData>
  <mergeCells count="33">
    <mergeCell ref="B15:C15"/>
    <mergeCell ref="B16:C16"/>
    <mergeCell ref="A22:C22"/>
    <mergeCell ref="A50:C50"/>
    <mergeCell ref="A46:CZ46"/>
    <mergeCell ref="A47:C48"/>
    <mergeCell ref="A45:C45"/>
    <mergeCell ref="A1:B1"/>
    <mergeCell ref="A7:C8"/>
    <mergeCell ref="A6:CZ6"/>
    <mergeCell ref="A23:CZ23"/>
    <mergeCell ref="A38:C38"/>
    <mergeCell ref="A24:C25"/>
    <mergeCell ref="A76:A79"/>
    <mergeCell ref="A83:A86"/>
    <mergeCell ref="A69:A72"/>
    <mergeCell ref="A39:CZ39"/>
    <mergeCell ref="A80:C80"/>
    <mergeCell ref="A73:C73"/>
    <mergeCell ref="A64:C65"/>
    <mergeCell ref="A57:CZ57"/>
    <mergeCell ref="A60:A63"/>
    <mergeCell ref="A51:CZ51"/>
    <mergeCell ref="A94:C94"/>
    <mergeCell ref="A56:CZ56"/>
    <mergeCell ref="A40:C41"/>
    <mergeCell ref="A97:A100"/>
    <mergeCell ref="A90:A93"/>
    <mergeCell ref="A87:C87"/>
    <mergeCell ref="A52:C52"/>
    <mergeCell ref="A55:C55"/>
    <mergeCell ref="A58:B58"/>
    <mergeCell ref="A66:C66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17"/>
  <sheetViews>
    <sheetView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C13" sqref="C13"/>
    </sheetView>
  </sheetViews>
  <sheetFormatPr defaultRowHeight="15"/>
  <cols>
    <col min="1" max="2" width="26" style="77" customWidth="1"/>
    <col min="3" max="58" width="9.28515625" style="77" customWidth="1"/>
    <col min="59" max="16384" width="9.140625" style="77"/>
  </cols>
  <sheetData>
    <row r="1" spans="1:65">
      <c r="A1" s="77" t="s">
        <v>58</v>
      </c>
      <c r="C1" s="77">
        <v>0</v>
      </c>
      <c r="D1" s="77">
        <v>1</v>
      </c>
      <c r="E1" s="77">
        <v>2</v>
      </c>
      <c r="F1" s="77">
        <v>3</v>
      </c>
      <c r="G1" s="77">
        <v>4</v>
      </c>
      <c r="H1" s="77">
        <v>5</v>
      </c>
      <c r="I1" s="77">
        <v>6</v>
      </c>
      <c r="J1" s="77">
        <v>7</v>
      </c>
      <c r="K1" s="77">
        <v>8</v>
      </c>
      <c r="L1" s="77">
        <v>9</v>
      </c>
      <c r="M1" s="77">
        <v>10</v>
      </c>
      <c r="N1" s="77">
        <v>11</v>
      </c>
      <c r="O1" s="77">
        <v>12</v>
      </c>
      <c r="P1" s="77">
        <v>13</v>
      </c>
      <c r="Q1" s="77">
        <v>14</v>
      </c>
      <c r="R1" s="77">
        <v>15</v>
      </c>
      <c r="S1" s="77">
        <v>16</v>
      </c>
      <c r="T1" s="77">
        <v>17</v>
      </c>
      <c r="U1" s="77">
        <v>18</v>
      </c>
      <c r="V1" s="77">
        <v>19</v>
      </c>
      <c r="W1" s="77">
        <v>20</v>
      </c>
      <c r="X1" s="77">
        <v>21</v>
      </c>
      <c r="Y1" s="77">
        <v>22</v>
      </c>
      <c r="Z1" s="77">
        <v>23</v>
      </c>
      <c r="AA1" s="77">
        <v>24</v>
      </c>
      <c r="AB1" s="77">
        <v>25</v>
      </c>
      <c r="AC1" s="77">
        <v>26</v>
      </c>
      <c r="AD1" s="77">
        <v>27</v>
      </c>
      <c r="AE1" s="77">
        <v>28</v>
      </c>
      <c r="AF1" s="77">
        <v>29</v>
      </c>
      <c r="AG1" s="77">
        <v>30</v>
      </c>
      <c r="AH1" s="77">
        <v>31</v>
      </c>
      <c r="AI1" s="77">
        <v>32</v>
      </c>
      <c r="AJ1" s="77">
        <v>33</v>
      </c>
      <c r="AK1" s="77">
        <v>34</v>
      </c>
      <c r="AL1" s="77">
        <v>35</v>
      </c>
      <c r="AM1" s="77">
        <v>36</v>
      </c>
      <c r="AN1" s="77">
        <v>37</v>
      </c>
      <c r="AO1" s="77">
        <v>38</v>
      </c>
      <c r="AP1" s="77">
        <v>39</v>
      </c>
      <c r="AQ1" s="77">
        <v>40</v>
      </c>
      <c r="AR1" s="77">
        <v>41</v>
      </c>
      <c r="AS1" s="77">
        <v>42</v>
      </c>
      <c r="AT1" s="77">
        <v>43</v>
      </c>
      <c r="AU1" s="77">
        <v>44</v>
      </c>
      <c r="AV1" s="77">
        <v>45</v>
      </c>
      <c r="AW1" s="77">
        <v>46</v>
      </c>
      <c r="AX1" s="77">
        <v>47</v>
      </c>
      <c r="AY1" s="77">
        <v>48</v>
      </c>
      <c r="AZ1" s="77">
        <v>49</v>
      </c>
      <c r="BA1" s="77">
        <v>50</v>
      </c>
      <c r="BB1" s="77">
        <v>51</v>
      </c>
      <c r="BC1" s="77">
        <v>52</v>
      </c>
      <c r="BD1" s="77">
        <v>53</v>
      </c>
      <c r="BE1" s="77">
        <v>54</v>
      </c>
      <c r="BF1" s="77">
        <v>55</v>
      </c>
    </row>
    <row r="2" spans="1:65">
      <c r="A2" s="77" t="s">
        <v>57</v>
      </c>
      <c r="C2" s="77">
        <f ca="1">'No Liability_50 years'!D16</f>
        <v>80000</v>
      </c>
      <c r="D2" s="77">
        <f ca="1">'No Liability_50 years'!E16</f>
        <v>7199.9999999999891</v>
      </c>
      <c r="E2" s="77">
        <f ca="1">'No Liability_50 years'!F16</f>
        <v>7415.9999999999964</v>
      </c>
      <c r="F2" s="77">
        <f ca="1">'No Liability_50 years'!G16</f>
        <v>7638.4800000000159</v>
      </c>
      <c r="G2" s="77">
        <f ca="1">'No Liability_50 years'!H16</f>
        <v>7867.6343999999863</v>
      </c>
      <c r="H2" s="77">
        <f ca="1">'No Liability_50 years'!I16</f>
        <v>8103.6634320000194</v>
      </c>
      <c r="I2" s="77">
        <f ca="1">'No Liability_50 years'!J16</f>
        <v>8346.7733349600057</v>
      </c>
      <c r="J2" s="77">
        <f ca="1">'No Liability_50 years'!K16</f>
        <v>8597.1765350087699</v>
      </c>
      <c r="K2" s="77">
        <f ca="1">'No Liability_50 years'!L16</f>
        <v>8855.0918310590423</v>
      </c>
      <c r="L2" s="77">
        <f ca="1">'No Liability_50 years'!M16</f>
        <v>9120.7445859908494</v>
      </c>
      <c r="M2" s="77">
        <f ca="1">'No Liability_50 years'!N16</f>
        <v>9394.3669235705438</v>
      </c>
      <c r="N2" s="77">
        <f ca="1">'No Liability_50 years'!O16</f>
        <v>9676.1979312776712</v>
      </c>
      <c r="O2" s="77">
        <f ca="1">'No Liability_50 years'!P16</f>
        <v>9966.4838692160065</v>
      </c>
      <c r="P2" s="77">
        <f ca="1">'No Liability_50 years'!Q16</f>
        <v>10265.47838529251</v>
      </c>
      <c r="Q2" s="77">
        <f ca="1">'No Liability_50 years'!R16</f>
        <v>10573.442736851233</v>
      </c>
      <c r="R2" s="77">
        <f ca="1">'No Liability_50 years'!S16</f>
        <v>10890.646018956773</v>
      </c>
      <c r="S2" s="77">
        <f ca="1">'No Liability_50 years'!T16</f>
        <v>11217.365399525477</v>
      </c>
      <c r="T2" s="77">
        <f ca="1">'No Liability_50 years'!U16</f>
        <v>11553.886361511275</v>
      </c>
      <c r="U2" s="77">
        <f ca="1">'No Liability_50 years'!V16</f>
        <v>11900.50295235659</v>
      </c>
      <c r="V2" s="77">
        <f ca="1">'No Liability_50 years'!W16</f>
        <v>12257.518040927323</v>
      </c>
      <c r="W2" s="77">
        <f ca="1">'No Liability_50 years'!X16</f>
        <v>12625.243582155123</v>
      </c>
      <c r="X2" s="77">
        <f ca="1">'No Liability_50 years'!Y16</f>
        <v>13004.000889619761</v>
      </c>
      <c r="Y2" s="77">
        <f ca="1">'No Liability_50 years'!Z16</f>
        <v>13394.120916308395</v>
      </c>
      <c r="Z2" s="77">
        <f ca="1">'No Liability_50 years'!AA16</f>
        <v>13795.944543797646</v>
      </c>
      <c r="AA2" s="77">
        <f ca="1">'No Liability_50 years'!AB16</f>
        <v>14209.822880111573</v>
      </c>
      <c r="AB2" s="77">
        <f ca="1">'No Liability_50 years'!AC16</f>
        <v>14636.117566514884</v>
      </c>
      <c r="AC2" s="77">
        <f ca="1">'No Liability_50 years'!AD16</f>
        <v>15075.201093510315</v>
      </c>
      <c r="AD2" s="77">
        <f ca="1">'No Liability_50 years'!AE16</f>
        <v>15527.457126315654</v>
      </c>
      <c r="AE2" s="77">
        <f ca="1">'No Liability_50 years'!AF16</f>
        <v>15993.280840105172</v>
      </c>
      <c r="AF2" s="77">
        <f ca="1">'No Liability_50 years'!AG16</f>
        <v>16473.079265308228</v>
      </c>
      <c r="AG2" s="77">
        <f ca="1">'No Liability_50 years'!AH16</f>
        <v>16967.271643267508</v>
      </c>
      <c r="AH2" s="77">
        <f ca="1">'No Liability_50 years'!AI16</f>
        <v>17476.289792565582</v>
      </c>
      <c r="AI2" s="77">
        <f ca="1">'No Liability_50 years'!AJ16</f>
        <v>18000.578486342532</v>
      </c>
      <c r="AJ2" s="77">
        <f ca="1">'No Liability_50 years'!AK16</f>
        <v>18540.595840932838</v>
      </c>
      <c r="AK2" s="77">
        <f ca="1">'No Liability_50 years'!AL16</f>
        <v>19096.813716160796</v>
      </c>
      <c r="AL2" s="77">
        <f ca="1">'No Liability_50 years'!AM16</f>
        <v>19669.718127645639</v>
      </c>
      <c r="AM2" s="77">
        <f ca="1">'No Liability_50 years'!AN16</f>
        <v>20259.809671474955</v>
      </c>
      <c r="AN2" s="77">
        <f ca="1">'No Liability_50 years'!AO16</f>
        <v>20867.603961619239</v>
      </c>
      <c r="AO2" s="77">
        <f ca="1">'No Liability_50 years'!AP16</f>
        <v>21493.632080467818</v>
      </c>
      <c r="AP2" s="77">
        <f ca="1">'No Liability_50 years'!AQ16</f>
        <v>22138.441042881823</v>
      </c>
      <c r="AQ2" s="77">
        <f ca="1">'No Liability_50 years'!AR16</f>
        <v>22802.594274168314</v>
      </c>
      <c r="AR2" s="77">
        <f ca="1">'No Liability_50 years'!AS16</f>
        <v>23486.672102393299</v>
      </c>
      <c r="AS2" s="77">
        <f ca="1">'No Liability_50 years'!AT16</f>
        <v>24191.272265465159</v>
      </c>
      <c r="AT2" s="77">
        <f ca="1">'No Liability_50 years'!AU16</f>
        <v>24917.010433429139</v>
      </c>
      <c r="AU2" s="77">
        <f ca="1">'No Liability_50 years'!AV16</f>
        <v>25664.520746432005</v>
      </c>
      <c r="AV2" s="77">
        <f ca="1">'No Liability_50 years'!AW16</f>
        <v>26434.456368824955</v>
      </c>
      <c r="AW2" s="77">
        <f ca="1">'No Liability_50 years'!AX16</f>
        <v>27227.490059889646</v>
      </c>
      <c r="AX2" s="77">
        <f ca="1">'No Liability_50 years'!AY16</f>
        <v>28044.314761686335</v>
      </c>
      <c r="AY2" s="77">
        <f ca="1">'No Liability_50 years'!AZ16</f>
        <v>28885.644204536904</v>
      </c>
      <c r="AZ2" s="77">
        <f ca="1">'No Liability_50 years'!BA16</f>
        <v>29752.213530673089</v>
      </c>
      <c r="BA2" s="77">
        <f ca="1">'No Liability_50 years'!BB16</f>
        <v>30644.779936593295</v>
      </c>
      <c r="BB2" s="77">
        <f ca="1">'No Liability_50 years'!BC16</f>
        <v>31564.123334690976</v>
      </c>
      <c r="BC2" s="77">
        <f ca="1">'No Liability_50 years'!BD16</f>
        <v>32511.047034731746</v>
      </c>
      <c r="BD2" s="77">
        <f ca="1">'No Liability_50 years'!BE16</f>
        <v>33486.378445773655</v>
      </c>
      <c r="BE2" s="77">
        <f ca="1">'No Liability_50 years'!BF16</f>
        <v>34490.969799147024</v>
      </c>
      <c r="BF2" s="77">
        <f ca="1">'No Liability_50 years'!BG16</f>
        <v>35525.698893121444</v>
      </c>
      <c r="BG2" s="77">
        <f ca="1">'No Liability_50 years'!BH16</f>
        <v>36591.469859914927</v>
      </c>
      <c r="BH2" s="77">
        <f ca="1">'No Liability_50 years'!BI16</f>
        <v>37689.213955712374</v>
      </c>
      <c r="BI2" s="77">
        <f ca="1">'No Liability_50 years'!BJ16</f>
        <v>38819.8903743837</v>
      </c>
      <c r="BJ2" s="77">
        <f ca="1">'No Liability_50 years'!BK16</f>
        <v>39984.487085615227</v>
      </c>
      <c r="BK2" s="77">
        <f ca="1">'No Liability_50 years'!BL16</f>
        <v>41184.021698183868</v>
      </c>
      <c r="BL2" s="77">
        <f ca="1">'No Liability_50 years'!BM16</f>
        <v>42419.542349129188</v>
      </c>
      <c r="BM2" s="77">
        <f ca="1">'No Liability_50 years'!BN16</f>
        <v>43692.12861960318</v>
      </c>
    </row>
    <row r="3" spans="1:65" ht="35.25" customHeight="1">
      <c r="A3" s="79" t="s">
        <v>59</v>
      </c>
      <c r="B3" s="79" t="s">
        <v>60</v>
      </c>
    </row>
    <row r="4" spans="1:65">
      <c r="A4" s="77">
        <v>0</v>
      </c>
      <c r="B4" s="77">
        <f>SUM(C4:EW4)</f>
        <v>1009.76</v>
      </c>
      <c r="C4" s="77">
        <f>((0.004*$A4^2+0.567*A4+1.2622)/100)*C$2</f>
        <v>1009.76</v>
      </c>
    </row>
    <row r="5" spans="1:65">
      <c r="A5" s="77">
        <v>1</v>
      </c>
      <c r="B5" s="77">
        <f>SUM(C5:EW5)-SUM(B4:$B$4)</f>
        <v>547.67840000000001</v>
      </c>
      <c r="C5" s="77">
        <f t="shared" ref="C5:C68" si="0">((0.004*$A5^2+0.567*A5+1.2622)/100)*C$2</f>
        <v>1466.5600000000002</v>
      </c>
      <c r="D5" s="77">
        <f t="shared" ref="D5:D36" si="1">((0.004*$A4^2+0.567*A4+1.2622)/100)*D$2</f>
        <v>90.878399999999857</v>
      </c>
    </row>
    <row r="6" spans="1:65">
      <c r="A6" s="77">
        <v>2</v>
      </c>
      <c r="B6" s="77">
        <f>SUM(C6:EW6)-SUM(B$4:$B5)</f>
        <v>597.91675199999918</v>
      </c>
      <c r="C6" s="77">
        <f t="shared" si="0"/>
        <v>1929.7599999999998</v>
      </c>
      <c r="D6" s="77">
        <f t="shared" si="1"/>
        <v>131.99039999999979</v>
      </c>
      <c r="E6" s="77">
        <f t="shared" ref="E6:E37" si="2">((0.004*$A4^2+0.567*A4+1.2622)/100)*E$2</f>
        <v>93.604751999999948</v>
      </c>
    </row>
    <row r="7" spans="1:65">
      <c r="A7" s="77">
        <v>3</v>
      </c>
      <c r="B7" s="77">
        <f>SUM(C7:EW7)-SUM(B$4:$B6)</f>
        <v>650.04625456000076</v>
      </c>
      <c r="C7" s="77">
        <f t="shared" si="0"/>
        <v>2399.36</v>
      </c>
      <c r="D7" s="77">
        <f t="shared" si="1"/>
        <v>173.67839999999973</v>
      </c>
      <c r="E7" s="77">
        <f t="shared" si="2"/>
        <v>135.95011199999993</v>
      </c>
      <c r="F7" s="77">
        <f t="shared" ref="F7:F38" si="3">((0.004*$A4^2+0.567*A4+1.2622)/100)*F$2</f>
        <v>96.412894560000197</v>
      </c>
    </row>
    <row r="8" spans="1:65">
      <c r="A8" s="77">
        <v>4</v>
      </c>
      <c r="B8" s="77">
        <f>SUM(C8:EW8)-SUM(B$4:$B7)</f>
        <v>704.12364219679966</v>
      </c>
      <c r="C8" s="77">
        <f t="shared" si="0"/>
        <v>2875.36</v>
      </c>
      <c r="D8" s="77">
        <f t="shared" si="1"/>
        <v>215.94239999999968</v>
      </c>
      <c r="E8" s="77">
        <f t="shared" si="2"/>
        <v>178.8887519999999</v>
      </c>
      <c r="F8" s="77">
        <f t="shared" si="3"/>
        <v>140.02861536000029</v>
      </c>
      <c r="G8" s="77">
        <f t="shared" ref="G8:G55" si="4">((0.004*$A4^2+0.567*A4+1.2622)/100)*G$2</f>
        <v>99.305281396799828</v>
      </c>
    </row>
    <row r="9" spans="1:65">
      <c r="A9" s="77">
        <v>5</v>
      </c>
      <c r="B9" s="77">
        <f>SUM(C9:EW9)-SUM(B$4:$B8)</f>
        <v>760.20735146270408</v>
      </c>
      <c r="C9" s="77">
        <f t="shared" si="0"/>
        <v>3357.76</v>
      </c>
      <c r="D9" s="77">
        <f t="shared" si="1"/>
        <v>258.7823999999996</v>
      </c>
      <c r="E9" s="77">
        <f t="shared" si="2"/>
        <v>222.42067199999991</v>
      </c>
      <c r="F9" s="77">
        <f t="shared" si="3"/>
        <v>184.25541456000036</v>
      </c>
      <c r="G9" s="77">
        <f t="shared" si="4"/>
        <v>144.22947382079977</v>
      </c>
      <c r="H9" s="78">
        <f t="shared" ref="H9:H55" si="5">((0.004*$A4^2+0.567*A4+1.2622)/100)*H$2</f>
        <v>102.28443983870424</v>
      </c>
    </row>
    <row r="10" spans="1:65">
      <c r="A10" s="77">
        <v>6</v>
      </c>
      <c r="B10" s="77">
        <f>SUM(C10:EW10)-SUM(B$4:$B9)</f>
        <v>818.35757200658463</v>
      </c>
      <c r="C10" s="77">
        <f t="shared" si="0"/>
        <v>3846.5599999999995</v>
      </c>
      <c r="D10" s="77">
        <f t="shared" si="1"/>
        <v>302.19839999999954</v>
      </c>
      <c r="E10" s="77">
        <f t="shared" si="2"/>
        <v>266.54587199999986</v>
      </c>
      <c r="F10" s="77">
        <f t="shared" si="3"/>
        <v>229.09329216000049</v>
      </c>
      <c r="G10" s="77">
        <f t="shared" si="4"/>
        <v>189.78307699679965</v>
      </c>
      <c r="H10" s="78">
        <f t="shared" si="5"/>
        <v>148.55635803542435</v>
      </c>
      <c r="I10" s="77">
        <f t="shared" ref="I10:I55" si="6">((0.004*$A4^2+0.567*A4+1.2622)/100)*I$2</f>
        <v>105.35297303386518</v>
      </c>
    </row>
    <row r="11" spans="1:65">
      <c r="A11" s="77">
        <v>7</v>
      </c>
      <c r="B11" s="77">
        <f>SUM(C11:EW11)-SUM(B$4:$B10)</f>
        <v>878.63629916678383</v>
      </c>
      <c r="C11" s="77">
        <f t="shared" si="0"/>
        <v>4341.7599999999993</v>
      </c>
      <c r="D11" s="77">
        <f t="shared" si="1"/>
        <v>346.19039999999944</v>
      </c>
      <c r="E11" s="77">
        <f t="shared" si="2"/>
        <v>311.26435199999986</v>
      </c>
      <c r="F11" s="77">
        <f t="shared" si="3"/>
        <v>274.54224816000061</v>
      </c>
      <c r="G11" s="77">
        <f t="shared" si="4"/>
        <v>235.9660909247996</v>
      </c>
      <c r="H11" s="78">
        <f t="shared" si="5"/>
        <v>195.47656930670445</v>
      </c>
      <c r="I11" s="77">
        <f t="shared" si="6"/>
        <v>153.01304877648684</v>
      </c>
      <c r="J11" s="77">
        <f t="shared" ref="J11:J55" si="7">((0.004*$A4^2+0.567*A4+1.2622)/100)*J$2</f>
        <v>108.51356222488069</v>
      </c>
    </row>
    <row r="12" spans="1:65">
      <c r="A12" s="77">
        <v>8</v>
      </c>
      <c r="B12" s="77">
        <f>SUM(C12:EW12)-SUM(B$4:$B11)</f>
        <v>941.10738814178421</v>
      </c>
      <c r="C12" s="77">
        <f t="shared" si="0"/>
        <v>4843.3599999999997</v>
      </c>
      <c r="D12" s="77">
        <f t="shared" si="1"/>
        <v>390.75839999999937</v>
      </c>
      <c r="E12" s="77">
        <f t="shared" si="2"/>
        <v>356.5761119999998</v>
      </c>
      <c r="F12" s="77">
        <f t="shared" si="3"/>
        <v>320.60228256000067</v>
      </c>
      <c r="G12" s="77">
        <f t="shared" si="4"/>
        <v>282.77851560479951</v>
      </c>
      <c r="H12" s="78">
        <f t="shared" si="5"/>
        <v>243.0450736525446</v>
      </c>
      <c r="I12" s="77">
        <f t="shared" si="6"/>
        <v>201.34086638590523</v>
      </c>
      <c r="J12" s="77">
        <f t="shared" si="7"/>
        <v>157.60344023978078</v>
      </c>
      <c r="K12" s="77">
        <f t="shared" ref="K12:K55" si="8">((0.004*$A4^2+0.567*A4+1.2622)/100)*K$2</f>
        <v>111.76896909162723</v>
      </c>
    </row>
    <row r="13" spans="1:65">
      <c r="A13" s="77">
        <v>9</v>
      </c>
      <c r="B13" s="77">
        <f>SUM(C13:EW13)-SUM(B$4:$B12)</f>
        <v>1005.8366097860389</v>
      </c>
      <c r="C13" s="77">
        <f t="shared" si="0"/>
        <v>5351.36</v>
      </c>
      <c r="D13" s="77">
        <f t="shared" si="1"/>
        <v>435.90239999999932</v>
      </c>
      <c r="E13" s="77">
        <f t="shared" si="2"/>
        <v>402.48115199999978</v>
      </c>
      <c r="F13" s="77">
        <f t="shared" si="3"/>
        <v>367.27339536000073</v>
      </c>
      <c r="G13" s="77">
        <f t="shared" si="4"/>
        <v>330.22035103679946</v>
      </c>
      <c r="H13" s="78">
        <f t="shared" si="5"/>
        <v>291.2618710729447</v>
      </c>
      <c r="I13" s="77">
        <f t="shared" si="6"/>
        <v>250.33642586212051</v>
      </c>
      <c r="J13" s="77">
        <f t="shared" si="7"/>
        <v>207.38109237748154</v>
      </c>
      <c r="K13" s="77">
        <f t="shared" si="8"/>
        <v>162.33154344697436</v>
      </c>
      <c r="L13" s="77">
        <f t="shared" ref="L13:L55" si="9">((0.004*$A4^2+0.567*A4+1.2622)/100)*L$2</f>
        <v>115.12203816437649</v>
      </c>
    </row>
    <row r="14" spans="1:65">
      <c r="A14" s="77">
        <v>10</v>
      </c>
      <c r="B14" s="77">
        <f>SUM(C14:EW14)-SUM(B$4:$B13)</f>
        <v>1072.8917080796236</v>
      </c>
      <c r="C14" s="77">
        <f t="shared" si="0"/>
        <v>5865.76</v>
      </c>
      <c r="D14" s="77">
        <f t="shared" si="1"/>
        <v>481.62239999999923</v>
      </c>
      <c r="E14" s="77">
        <f t="shared" si="2"/>
        <v>448.97947199999976</v>
      </c>
      <c r="F14" s="77">
        <f t="shared" si="3"/>
        <v>414.55558656000079</v>
      </c>
      <c r="G14" s="77">
        <f t="shared" si="4"/>
        <v>378.2915972207993</v>
      </c>
      <c r="H14" s="78">
        <f t="shared" si="5"/>
        <v>340.12696156790486</v>
      </c>
      <c r="I14" s="77">
        <f t="shared" si="6"/>
        <v>299.99972720513256</v>
      </c>
      <c r="J14" s="77">
        <f t="shared" si="7"/>
        <v>257.84651863798302</v>
      </c>
      <c r="K14" s="77">
        <f t="shared" si="8"/>
        <v>213.60252514880619</v>
      </c>
      <c r="L14" s="77">
        <f t="shared" si="9"/>
        <v>167.20148975038427</v>
      </c>
      <c r="M14" s="77">
        <f t="shared" ref="M14:M55" si="10">((0.004*$A4^2+0.567*A4+1.2622)/100)*M$2</f>
        <v>118.5756993093074</v>
      </c>
    </row>
    <row r="15" spans="1:65">
      <c r="A15" s="77">
        <v>11</v>
      </c>
      <c r="B15" s="77">
        <f>SUM(C15:EW15)-SUM(B$4:$B14)</f>
        <v>1142.3424593220061</v>
      </c>
      <c r="C15" s="77">
        <f t="shared" si="0"/>
        <v>6386.5599999999986</v>
      </c>
      <c r="D15" s="77">
        <f t="shared" si="1"/>
        <v>527.91839999999922</v>
      </c>
      <c r="E15" s="77">
        <f t="shared" si="2"/>
        <v>496.07107199999973</v>
      </c>
      <c r="F15" s="77">
        <f t="shared" si="3"/>
        <v>462.44885616000096</v>
      </c>
      <c r="G15" s="77">
        <f t="shared" si="4"/>
        <v>426.99225415679922</v>
      </c>
      <c r="H15" s="78">
        <f t="shared" si="5"/>
        <v>389.6403451374249</v>
      </c>
      <c r="I15" s="77">
        <f t="shared" si="6"/>
        <v>350.33077041494136</v>
      </c>
      <c r="J15" s="77">
        <f t="shared" si="7"/>
        <v>308.99971902128522</v>
      </c>
      <c r="K15" s="77">
        <f t="shared" si="8"/>
        <v>265.58191419712279</v>
      </c>
      <c r="L15" s="77">
        <f t="shared" si="9"/>
        <v>220.01060090327124</v>
      </c>
      <c r="M15" s="77">
        <f t="shared" si="10"/>
        <v>172.21753444289521</v>
      </c>
      <c r="N15" s="77">
        <f t="shared" ref="N15:N55" si="11">((0.004*$A4^2+0.567*A4+1.2622)/100)*N$2</f>
        <v>122.13297028858676</v>
      </c>
    </row>
    <row r="16" spans="1:65">
      <c r="A16" s="77">
        <v>12</v>
      </c>
      <c r="B16" s="77">
        <f>SUM(C16:EW16)-SUM(B$4:$B15)</f>
        <v>1214.2607331016679</v>
      </c>
      <c r="C16" s="77">
        <f t="shared" si="0"/>
        <v>6913.7599999999984</v>
      </c>
      <c r="D16" s="77">
        <f t="shared" si="1"/>
        <v>574.79039999999907</v>
      </c>
      <c r="E16" s="77">
        <f t="shared" si="2"/>
        <v>543.75595199999975</v>
      </c>
      <c r="F16" s="77">
        <f t="shared" si="3"/>
        <v>510.95320416000101</v>
      </c>
      <c r="G16" s="77">
        <f t="shared" si="4"/>
        <v>476.32232184479915</v>
      </c>
      <c r="H16" s="78">
        <f t="shared" si="5"/>
        <v>439.802021781505</v>
      </c>
      <c r="I16" s="77">
        <f t="shared" si="6"/>
        <v>401.32955549154696</v>
      </c>
      <c r="J16" s="77">
        <f t="shared" si="7"/>
        <v>360.84069352738811</v>
      </c>
      <c r="K16" s="77">
        <f t="shared" si="8"/>
        <v>318.26971059192414</v>
      </c>
      <c r="L16" s="77">
        <f t="shared" si="9"/>
        <v>273.54937162303759</v>
      </c>
      <c r="M16" s="77">
        <f t="shared" si="10"/>
        <v>226.61091893036863</v>
      </c>
      <c r="N16" s="77">
        <f t="shared" si="11"/>
        <v>177.38406047618227</v>
      </c>
      <c r="O16" s="78">
        <f t="shared" ref="O16:O55" si="12">((0.004*$A4^2+0.567*A4+1.2622)/100)*O$2</f>
        <v>125.79695939724444</v>
      </c>
    </row>
    <row r="17" spans="1:31">
      <c r="A17" s="77">
        <v>13</v>
      </c>
      <c r="B17" s="77">
        <f>SUM(C17:EW17)-SUM(B$4:$B16)</f>
        <v>1288.7205550947256</v>
      </c>
      <c r="C17" s="77">
        <f t="shared" si="0"/>
        <v>7447.36</v>
      </c>
      <c r="D17" s="77">
        <f t="shared" si="1"/>
        <v>622.23839999999893</v>
      </c>
      <c r="E17" s="77">
        <f t="shared" si="2"/>
        <v>592.0341119999996</v>
      </c>
      <c r="F17" s="77">
        <f t="shared" si="3"/>
        <v>560.06863056000111</v>
      </c>
      <c r="G17" s="77">
        <f t="shared" si="4"/>
        <v>526.28180028479903</v>
      </c>
      <c r="H17" s="78">
        <f t="shared" si="5"/>
        <v>490.61199150014517</v>
      </c>
      <c r="I17" s="77">
        <f t="shared" si="6"/>
        <v>452.99608243494936</v>
      </c>
      <c r="J17" s="77">
        <f t="shared" si="7"/>
        <v>413.3694421562916</v>
      </c>
      <c r="K17" s="77">
        <f t="shared" si="8"/>
        <v>371.66591433321014</v>
      </c>
      <c r="L17" s="77">
        <f t="shared" si="9"/>
        <v>327.81780190968311</v>
      </c>
      <c r="M17" s="77">
        <f t="shared" si="10"/>
        <v>281.75585277172775</v>
      </c>
      <c r="N17" s="77">
        <f t="shared" si="11"/>
        <v>233.40924649827997</v>
      </c>
      <c r="O17" s="78">
        <f t="shared" si="12"/>
        <v>182.70558229046785</v>
      </c>
      <c r="P17" s="77">
        <f t="shared" ref="P17:P55" si="13">((0.004*$A4^2+0.567*A4+1.2622)/100)*P$2</f>
        <v>129.57086817916206</v>
      </c>
    </row>
    <row r="18" spans="1:31">
      <c r="A18" s="77">
        <v>14</v>
      </c>
      <c r="B18" s="77">
        <f>SUM(C18:EW18)-SUM(B$4:$B17)</f>
        <v>1365.7981717475595</v>
      </c>
      <c r="C18" s="77">
        <f t="shared" si="0"/>
        <v>7987.36</v>
      </c>
      <c r="D18" s="77">
        <f t="shared" si="1"/>
        <v>670.26239999999893</v>
      </c>
      <c r="E18" s="77">
        <f t="shared" si="2"/>
        <v>640.9055519999996</v>
      </c>
      <c r="F18" s="77">
        <f t="shared" si="3"/>
        <v>609.79513536000115</v>
      </c>
      <c r="G18" s="77">
        <f t="shared" si="4"/>
        <v>576.87068947679893</v>
      </c>
      <c r="H18" s="78">
        <f t="shared" si="5"/>
        <v>542.07025429334522</v>
      </c>
      <c r="I18" s="77">
        <f t="shared" si="6"/>
        <v>505.33035124514868</v>
      </c>
      <c r="J18" s="77">
        <f t="shared" si="7"/>
        <v>466.5859649079959</v>
      </c>
      <c r="K18" s="77">
        <f t="shared" si="8"/>
        <v>425.77052542098079</v>
      </c>
      <c r="L18" s="77">
        <f t="shared" si="9"/>
        <v>382.81589176320796</v>
      </c>
      <c r="M18" s="77">
        <f t="shared" si="10"/>
        <v>337.65233596697249</v>
      </c>
      <c r="N18" s="77">
        <f t="shared" si="11"/>
        <v>290.20852835487995</v>
      </c>
      <c r="O18" s="78">
        <f t="shared" si="12"/>
        <v>240.41152389322849</v>
      </c>
      <c r="P18" s="77">
        <f t="shared" si="13"/>
        <v>188.18674975918231</v>
      </c>
      <c r="Q18" s="77">
        <f t="shared" ref="Q18:Q55" si="14">((0.004*$A4^2+0.567*A4+1.2622)/100)*Q$2</f>
        <v>133.45799422453626</v>
      </c>
    </row>
    <row r="19" spans="1:31">
      <c r="A19" s="77">
        <v>15</v>
      </c>
      <c r="B19" s="77">
        <f>SUM(C19:EW19)-SUM(B$4:$B18)</f>
        <v>1445.5721168999862</v>
      </c>
      <c r="C19" s="77">
        <f t="shared" si="0"/>
        <v>8533.7599999999984</v>
      </c>
      <c r="D19" s="77">
        <f t="shared" si="1"/>
        <v>718.86239999999896</v>
      </c>
      <c r="E19" s="77">
        <f t="shared" si="2"/>
        <v>690.37027199999966</v>
      </c>
      <c r="F19" s="77">
        <f t="shared" si="3"/>
        <v>660.13271856000131</v>
      </c>
      <c r="G19" s="77">
        <f t="shared" si="4"/>
        <v>628.08898942079884</v>
      </c>
      <c r="H19" s="78">
        <f t="shared" si="5"/>
        <v>594.17681016110544</v>
      </c>
      <c r="I19" s="77">
        <f t="shared" si="6"/>
        <v>558.33236192214463</v>
      </c>
      <c r="J19" s="77">
        <f t="shared" si="7"/>
        <v>520.49026178250097</v>
      </c>
      <c r="K19" s="77">
        <f t="shared" si="8"/>
        <v>480.58354385523631</v>
      </c>
      <c r="L19" s="77">
        <f t="shared" si="9"/>
        <v>438.54364118361195</v>
      </c>
      <c r="M19" s="77">
        <f t="shared" si="10"/>
        <v>394.30036851610288</v>
      </c>
      <c r="N19" s="77">
        <f t="shared" si="11"/>
        <v>347.78190604598205</v>
      </c>
      <c r="O19" s="78">
        <f t="shared" si="12"/>
        <v>298.91478420552647</v>
      </c>
      <c r="P19" s="77">
        <f t="shared" si="13"/>
        <v>247.62386961002591</v>
      </c>
      <c r="Q19" s="77">
        <f t="shared" si="14"/>
        <v>193.83235225195682</v>
      </c>
      <c r="R19" s="77">
        <f t="shared" ref="R19:R55" si="15">((0.004*$A4^2+0.567*A4+1.2622)/100)*R$2</f>
        <v>137.4617340512724</v>
      </c>
    </row>
    <row r="20" spans="1:31">
      <c r="A20" s="77">
        <v>16</v>
      </c>
      <c r="B20" s="77">
        <f>SUM(C20:EW20)-SUM(B$4:$B19)</f>
        <v>1528.1232804069878</v>
      </c>
      <c r="C20" s="77">
        <f t="shared" si="0"/>
        <v>9086.56</v>
      </c>
      <c r="D20" s="77">
        <f t="shared" si="1"/>
        <v>768.03839999999877</v>
      </c>
      <c r="E20" s="77">
        <f t="shared" si="2"/>
        <v>740.42827199999965</v>
      </c>
      <c r="F20" s="77">
        <f t="shared" si="3"/>
        <v>711.08138016000146</v>
      </c>
      <c r="G20" s="77">
        <f t="shared" si="4"/>
        <v>679.93670011679865</v>
      </c>
      <c r="H20" s="78">
        <f t="shared" si="5"/>
        <v>646.93165910342543</v>
      </c>
      <c r="I20" s="77">
        <f t="shared" si="6"/>
        <v>612.00211446593755</v>
      </c>
      <c r="J20" s="77">
        <f t="shared" si="7"/>
        <v>575.08233277980662</v>
      </c>
      <c r="K20" s="77">
        <f t="shared" si="8"/>
        <v>536.10496963597654</v>
      </c>
      <c r="L20" s="77">
        <f t="shared" si="9"/>
        <v>495.00105017089533</v>
      </c>
      <c r="M20" s="77">
        <f t="shared" si="10"/>
        <v>451.69995041911881</v>
      </c>
      <c r="N20" s="77">
        <f t="shared" si="11"/>
        <v>406.12937957158641</v>
      </c>
      <c r="O20" s="78">
        <f t="shared" si="12"/>
        <v>358.21536322736171</v>
      </c>
      <c r="P20" s="77">
        <f t="shared" si="13"/>
        <v>307.88222773169298</v>
      </c>
      <c r="Q20" s="77">
        <f t="shared" si="14"/>
        <v>255.05258569832543</v>
      </c>
      <c r="R20" s="77">
        <f t="shared" si="15"/>
        <v>199.64732281951558</v>
      </c>
      <c r="S20" s="77">
        <f t="shared" ref="S20:S55" si="16">((0.004*$A4^2+0.567*A4+1.2622)/100)*S$2</f>
        <v>141.58558607281057</v>
      </c>
    </row>
    <row r="21" spans="1:31">
      <c r="A21" s="77">
        <v>17</v>
      </c>
      <c r="B21" s="77">
        <f>SUM(C21:EW21)-SUM(B$4:$B20)</f>
        <v>1613.5349788191998</v>
      </c>
      <c r="C21" s="77">
        <f t="shared" si="0"/>
        <v>9645.76</v>
      </c>
      <c r="D21" s="77">
        <f t="shared" si="1"/>
        <v>817.79039999999873</v>
      </c>
      <c r="E21" s="77">
        <f t="shared" si="2"/>
        <v>791.07955199999958</v>
      </c>
      <c r="F21" s="77">
        <f t="shared" si="3"/>
        <v>762.64112016000161</v>
      </c>
      <c r="G21" s="77">
        <f t="shared" si="4"/>
        <v>732.4138215647987</v>
      </c>
      <c r="H21" s="78">
        <f t="shared" si="5"/>
        <v>700.33480112030554</v>
      </c>
      <c r="I21" s="77">
        <f t="shared" si="6"/>
        <v>666.33960887652711</v>
      </c>
      <c r="J21" s="77">
        <f t="shared" si="7"/>
        <v>630.36217789991304</v>
      </c>
      <c r="K21" s="77">
        <f t="shared" si="8"/>
        <v>592.33480276320142</v>
      </c>
      <c r="L21" s="77">
        <f t="shared" si="9"/>
        <v>552.18811872505796</v>
      </c>
      <c r="M21" s="77">
        <f t="shared" si="10"/>
        <v>509.8510816760205</v>
      </c>
      <c r="N21" s="77">
        <f t="shared" si="11"/>
        <v>465.2509489316929</v>
      </c>
      <c r="O21" s="78">
        <f t="shared" si="12"/>
        <v>418.31326095873425</v>
      </c>
      <c r="P21" s="77">
        <f t="shared" si="13"/>
        <v>368.96182412418341</v>
      </c>
      <c r="Q21" s="77">
        <f t="shared" si="14"/>
        <v>317.11869456364218</v>
      </c>
      <c r="R21" s="77">
        <f t="shared" si="15"/>
        <v>262.70416326927528</v>
      </c>
      <c r="S21" s="77">
        <f t="shared" si="16"/>
        <v>205.63674250410105</v>
      </c>
      <c r="T21" s="77">
        <f t="shared" ref="T21:T55" si="17">((0.004*$A4^2+0.567*A4+1.2622)/100)*T$2</f>
        <v>145.8331536549953</v>
      </c>
    </row>
    <row r="22" spans="1:31">
      <c r="A22" s="77">
        <v>18</v>
      </c>
      <c r="B22" s="77">
        <f>SUM(C22:EW22)-SUM(B$4:$B21)</f>
        <v>1701.8930281837711</v>
      </c>
      <c r="C22" s="77">
        <f t="shared" si="0"/>
        <v>10211.359999999999</v>
      </c>
      <c r="D22" s="77">
        <f t="shared" si="1"/>
        <v>868.1183999999987</v>
      </c>
      <c r="E22" s="77">
        <f t="shared" si="2"/>
        <v>842.32411199999956</v>
      </c>
      <c r="F22" s="77">
        <f t="shared" si="3"/>
        <v>814.81193856000164</v>
      </c>
      <c r="G22" s="77">
        <f t="shared" si="4"/>
        <v>785.52035376479864</v>
      </c>
      <c r="H22" s="78">
        <f t="shared" si="5"/>
        <v>754.38623621174577</v>
      </c>
      <c r="I22" s="77">
        <f t="shared" si="6"/>
        <v>721.34484515391352</v>
      </c>
      <c r="J22" s="77">
        <f t="shared" si="7"/>
        <v>686.32979714281998</v>
      </c>
      <c r="K22" s="77">
        <f t="shared" si="8"/>
        <v>649.27304323691112</v>
      </c>
      <c r="L22" s="77">
        <f t="shared" si="9"/>
        <v>610.1048468460998</v>
      </c>
      <c r="M22" s="77">
        <f t="shared" si="10"/>
        <v>568.75376228680784</v>
      </c>
      <c r="N22" s="77">
        <f t="shared" si="11"/>
        <v>525.14661412630176</v>
      </c>
      <c r="O22" s="78">
        <f t="shared" si="12"/>
        <v>479.20847739964393</v>
      </c>
      <c r="P22" s="77">
        <f t="shared" si="13"/>
        <v>430.86265878749725</v>
      </c>
      <c r="Q22" s="77">
        <f t="shared" si="14"/>
        <v>380.03067884790704</v>
      </c>
      <c r="R22" s="77">
        <f t="shared" si="15"/>
        <v>326.63225540055157</v>
      </c>
      <c r="S22" s="77">
        <f t="shared" si="16"/>
        <v>270.58528816735355</v>
      </c>
      <c r="T22" s="77">
        <f t="shared" si="17"/>
        <v>211.80584477922471</v>
      </c>
      <c r="U22" s="77">
        <f t="shared" ref="U22:U55" si="18">((0.004*$A4^2+0.567*A4+1.2622)/100)*U$2</f>
        <v>150.20814826464488</v>
      </c>
    </row>
    <row r="23" spans="1:31">
      <c r="A23" s="77">
        <v>19</v>
      </c>
      <c r="B23" s="77">
        <f>SUM(C23:EW23)-SUM(B$4:$B22)</f>
        <v>1793.2858190292827</v>
      </c>
      <c r="C23" s="77">
        <f t="shared" si="0"/>
        <v>10783.359999999999</v>
      </c>
      <c r="D23" s="77">
        <f t="shared" si="1"/>
        <v>919.02239999999847</v>
      </c>
      <c r="E23" s="77">
        <f t="shared" si="2"/>
        <v>894.16195199999959</v>
      </c>
      <c r="F23" s="77">
        <f t="shared" si="3"/>
        <v>867.59383536000178</v>
      </c>
      <c r="G23" s="77">
        <f t="shared" si="4"/>
        <v>839.25629671679849</v>
      </c>
      <c r="H23" s="78">
        <f t="shared" si="5"/>
        <v>809.08596437774588</v>
      </c>
      <c r="I23" s="77">
        <f t="shared" si="6"/>
        <v>777.0178232980968</v>
      </c>
      <c r="J23" s="77">
        <f t="shared" si="7"/>
        <v>742.98519050852781</v>
      </c>
      <c r="K23" s="77">
        <f t="shared" si="8"/>
        <v>706.9196910571053</v>
      </c>
      <c r="L23" s="77">
        <f t="shared" si="9"/>
        <v>668.75123453402102</v>
      </c>
      <c r="M23" s="77">
        <f t="shared" si="10"/>
        <v>628.40799225148078</v>
      </c>
      <c r="N23" s="77">
        <f t="shared" si="11"/>
        <v>585.81637515541274</v>
      </c>
      <c r="O23" s="78">
        <f t="shared" si="12"/>
        <v>540.90101255009108</v>
      </c>
      <c r="P23" s="77">
        <f t="shared" si="13"/>
        <v>493.5847317216344</v>
      </c>
      <c r="Q23" s="77">
        <f t="shared" si="14"/>
        <v>443.78853855111998</v>
      </c>
      <c r="R23" s="77">
        <f t="shared" si="15"/>
        <v>391.43159921334438</v>
      </c>
      <c r="S23" s="77">
        <f t="shared" si="16"/>
        <v>336.43122306256811</v>
      </c>
      <c r="T23" s="77">
        <f t="shared" si="17"/>
        <v>278.70284681237496</v>
      </c>
      <c r="U23" s="77">
        <f t="shared" si="18"/>
        <v>218.16002012260103</v>
      </c>
      <c r="V23" s="77">
        <f t="shared" ref="V23:V55" si="19">((0.004*$A4^2+0.567*A4+1.2622)/100)*V$2</f>
        <v>154.71439271258467</v>
      </c>
    </row>
    <row r="24" spans="1:31">
      <c r="A24" s="77">
        <v>20</v>
      </c>
      <c r="B24" s="77">
        <f>SUM(C24:EW24)-SUM(B$4:$B23)</f>
        <v>1887.8043936001668</v>
      </c>
      <c r="C24" s="77">
        <f t="shared" si="0"/>
        <v>11361.759999999998</v>
      </c>
      <c r="D24" s="77">
        <f t="shared" si="1"/>
        <v>970.50239999999849</v>
      </c>
      <c r="E24" s="77">
        <f t="shared" si="2"/>
        <v>946.59307199999932</v>
      </c>
      <c r="F24" s="77">
        <f t="shared" si="3"/>
        <v>920.98681056000191</v>
      </c>
      <c r="G24" s="77">
        <f t="shared" si="4"/>
        <v>893.62165042079846</v>
      </c>
      <c r="H24" s="78">
        <f t="shared" si="5"/>
        <v>864.433985618306</v>
      </c>
      <c r="I24" s="77">
        <f t="shared" si="6"/>
        <v>833.35854330907694</v>
      </c>
      <c r="J24" s="77">
        <f t="shared" si="7"/>
        <v>800.32835799703639</v>
      </c>
      <c r="K24" s="77">
        <f t="shared" si="8"/>
        <v>765.2747462237844</v>
      </c>
      <c r="L24" s="77">
        <f t="shared" si="9"/>
        <v>728.12728178882139</v>
      </c>
      <c r="M24" s="77">
        <f t="shared" si="10"/>
        <v>688.81377157003942</v>
      </c>
      <c r="N24" s="77">
        <f t="shared" si="11"/>
        <v>647.26023201902592</v>
      </c>
      <c r="O24" s="78">
        <f t="shared" si="12"/>
        <v>603.39086641007543</v>
      </c>
      <c r="P24" s="77">
        <f t="shared" si="13"/>
        <v>557.12804292659507</v>
      </c>
      <c r="Q24" s="77">
        <f t="shared" si="14"/>
        <v>508.39227367328095</v>
      </c>
      <c r="R24" s="77">
        <f t="shared" si="15"/>
        <v>457.10219470765372</v>
      </c>
      <c r="S24" s="77">
        <f t="shared" si="16"/>
        <v>403.17454718974471</v>
      </c>
      <c r="T24" s="77">
        <f t="shared" si="17"/>
        <v>346.5241597544462</v>
      </c>
      <c r="U24" s="77">
        <f t="shared" si="18"/>
        <v>287.06393221674563</v>
      </c>
      <c r="V24" s="77">
        <f t="shared" si="19"/>
        <v>224.70482072627971</v>
      </c>
      <c r="W24" s="77">
        <f t="shared" ref="W24:W55" si="20">((0.004*$A4^2+0.567*A4+1.2622)/100)*W$2</f>
        <v>159.35582449396196</v>
      </c>
    </row>
    <row r="25" spans="1:31">
      <c r="A25" s="77">
        <v>21</v>
      </c>
      <c r="B25" s="77">
        <f>SUM(C25:EW25)-SUM(B$4:$B24)</f>
        <v>1985.5425254081638</v>
      </c>
      <c r="C25" s="77">
        <f t="shared" si="0"/>
        <v>11946.559999999998</v>
      </c>
      <c r="D25" s="77">
        <f t="shared" si="1"/>
        <v>1022.5583999999983</v>
      </c>
      <c r="E25" s="77">
        <f t="shared" si="2"/>
        <v>999.61747199999945</v>
      </c>
      <c r="F25" s="77">
        <f t="shared" si="3"/>
        <v>974.99086416000182</v>
      </c>
      <c r="G25" s="77">
        <f t="shared" si="4"/>
        <v>948.61641487679833</v>
      </c>
      <c r="H25" s="78">
        <f t="shared" si="5"/>
        <v>920.43029993342623</v>
      </c>
      <c r="I25" s="77">
        <f t="shared" si="6"/>
        <v>890.36700518685359</v>
      </c>
      <c r="J25" s="77">
        <f t="shared" si="7"/>
        <v>858.35929960834562</v>
      </c>
      <c r="K25" s="77">
        <f t="shared" si="8"/>
        <v>824.33820873694833</v>
      </c>
      <c r="L25" s="77">
        <f t="shared" si="9"/>
        <v>788.23298861050102</v>
      </c>
      <c r="M25" s="77">
        <f t="shared" si="10"/>
        <v>749.97110024248354</v>
      </c>
      <c r="N25" s="77">
        <f t="shared" si="11"/>
        <v>709.4781847171414</v>
      </c>
      <c r="O25" s="78">
        <f t="shared" si="12"/>
        <v>666.67803897959709</v>
      </c>
      <c r="P25" s="77">
        <f t="shared" si="13"/>
        <v>621.49259240237916</v>
      </c>
      <c r="Q25" s="77">
        <f t="shared" si="14"/>
        <v>573.84188421439012</v>
      </c>
      <c r="R25" s="77">
        <f t="shared" si="15"/>
        <v>523.64404188347953</v>
      </c>
      <c r="S25" s="77">
        <f t="shared" si="16"/>
        <v>470.81526054888337</v>
      </c>
      <c r="T25" s="77">
        <f t="shared" si="17"/>
        <v>415.26978360543825</v>
      </c>
      <c r="U25" s="77">
        <f t="shared" si="18"/>
        <v>356.91988454707888</v>
      </c>
      <c r="V25" s="77">
        <f t="shared" si="19"/>
        <v>295.67585018324888</v>
      </c>
      <c r="W25" s="77">
        <f t="shared" si="20"/>
        <v>231.44596534806772</v>
      </c>
      <c r="X25" s="77">
        <f t="shared" ref="X25:X55" si="21">((0.004*$A4^2+0.567*A4+1.2622)/100)*X$2</f>
        <v>164.13649922878062</v>
      </c>
    </row>
    <row r="26" spans="1:31">
      <c r="A26" s="77">
        <v>22</v>
      </c>
      <c r="B26" s="77">
        <f>SUM(C26:EW26)-SUM(B$4:$B25)</f>
        <v>2086.5968011704244</v>
      </c>
      <c r="C26" s="77">
        <f t="shared" si="0"/>
        <v>12537.759999999998</v>
      </c>
      <c r="D26" s="77">
        <f t="shared" si="1"/>
        <v>1075.1903999999981</v>
      </c>
      <c r="E26" s="77">
        <f t="shared" si="2"/>
        <v>1053.2351519999993</v>
      </c>
      <c r="F26" s="77">
        <f t="shared" si="3"/>
        <v>1029.6059961600022</v>
      </c>
      <c r="G26" s="77">
        <f t="shared" si="4"/>
        <v>1004.2405900847981</v>
      </c>
      <c r="H26" s="78">
        <f t="shared" si="5"/>
        <v>977.07490732310634</v>
      </c>
      <c r="I26" s="77">
        <f t="shared" si="6"/>
        <v>948.04320893142744</v>
      </c>
      <c r="J26" s="77">
        <f t="shared" si="7"/>
        <v>917.07801534245539</v>
      </c>
      <c r="K26" s="77">
        <f t="shared" si="8"/>
        <v>884.11007859659685</v>
      </c>
      <c r="L26" s="77">
        <f t="shared" si="9"/>
        <v>849.06835499906015</v>
      </c>
      <c r="M26" s="77">
        <f t="shared" si="10"/>
        <v>811.87997826881337</v>
      </c>
      <c r="N26" s="77">
        <f t="shared" si="11"/>
        <v>772.47023324975896</v>
      </c>
      <c r="O26" s="78">
        <f t="shared" si="12"/>
        <v>730.76253025865606</v>
      </c>
      <c r="P26" s="77">
        <f t="shared" si="13"/>
        <v>686.67838014898655</v>
      </c>
      <c r="Q26" s="77">
        <f t="shared" si="14"/>
        <v>640.13737017444737</v>
      </c>
      <c r="R26" s="77">
        <f t="shared" si="15"/>
        <v>591.05714074082198</v>
      </c>
      <c r="S26" s="77">
        <f t="shared" si="16"/>
        <v>539.35336313998391</v>
      </c>
      <c r="T26" s="77">
        <f t="shared" si="17"/>
        <v>484.93971836535127</v>
      </c>
      <c r="U26" s="77">
        <f t="shared" si="18"/>
        <v>427.72787711360058</v>
      </c>
      <c r="V26" s="77">
        <f t="shared" si="19"/>
        <v>367.62748108349228</v>
      </c>
      <c r="W26" s="77">
        <f t="shared" si="20"/>
        <v>304.54612568874586</v>
      </c>
      <c r="X26" s="77">
        <f t="shared" si="21"/>
        <v>238.38934430850949</v>
      </c>
      <c r="Y26" s="77">
        <f t="shared" ref="Y26:Y55" si="22">((0.004*$A4^2+0.567*A4+1.2622)/100)*Y$2</f>
        <v>169.06059420564455</v>
      </c>
    </row>
    <row r="27" spans="1:31">
      <c r="A27" s="77">
        <v>23</v>
      </c>
      <c r="B27" s="77">
        <f>SUM(C27:EW27)-SUM(B$4:$B26)</f>
        <v>2191.0667052055178</v>
      </c>
      <c r="C27" s="77">
        <f t="shared" si="0"/>
        <v>13135.359999999999</v>
      </c>
      <c r="D27" s="77">
        <f t="shared" si="1"/>
        <v>1128.398399999998</v>
      </c>
      <c r="E27" s="77">
        <f t="shared" si="2"/>
        <v>1107.4461119999992</v>
      </c>
      <c r="F27" s="77">
        <f t="shared" si="3"/>
        <v>1084.8322065600021</v>
      </c>
      <c r="G27" s="77">
        <f t="shared" si="4"/>
        <v>1060.4941760447982</v>
      </c>
      <c r="H27" s="78">
        <f t="shared" si="5"/>
        <v>1034.3678077873462</v>
      </c>
      <c r="I27" s="77">
        <f t="shared" si="6"/>
        <v>1006.3871545427978</v>
      </c>
      <c r="J27" s="77">
        <f t="shared" si="7"/>
        <v>976.48450519936614</v>
      </c>
      <c r="K27" s="77">
        <f t="shared" si="8"/>
        <v>944.59035580273007</v>
      </c>
      <c r="L27" s="77">
        <f t="shared" si="9"/>
        <v>910.63338095449842</v>
      </c>
      <c r="M27" s="77">
        <f t="shared" si="10"/>
        <v>874.54040564902903</v>
      </c>
      <c r="N27" s="77">
        <f t="shared" si="11"/>
        <v>836.23637761687871</v>
      </c>
      <c r="O27" s="78">
        <f t="shared" si="12"/>
        <v>795.6443402472521</v>
      </c>
      <c r="P27" s="77">
        <f t="shared" si="13"/>
        <v>752.68540616641747</v>
      </c>
      <c r="Q27" s="77">
        <f t="shared" si="14"/>
        <v>707.27873155345264</v>
      </c>
      <c r="R27" s="77">
        <f t="shared" si="15"/>
        <v>659.34149127968101</v>
      </c>
      <c r="S27" s="77">
        <f t="shared" si="16"/>
        <v>608.78885496304667</v>
      </c>
      <c r="T27" s="77">
        <f t="shared" si="17"/>
        <v>555.53396403418503</v>
      </c>
      <c r="U27" s="77">
        <f t="shared" si="18"/>
        <v>499.4879099163108</v>
      </c>
      <c r="V27" s="77">
        <f t="shared" si="19"/>
        <v>440.55971342700985</v>
      </c>
      <c r="W27" s="77">
        <f t="shared" si="20"/>
        <v>378.65630551599645</v>
      </c>
      <c r="X27" s="77">
        <f t="shared" si="21"/>
        <v>313.68250945940787</v>
      </c>
      <c r="Y27" s="77">
        <f t="shared" si="22"/>
        <v>245.5410246377655</v>
      </c>
      <c r="Z27" s="77">
        <f t="shared" ref="Z27:Z55" si="23">((0.004*$A4^2+0.567*A4+1.2622)/100)*Z$2</f>
        <v>174.13241203181389</v>
      </c>
    </row>
    <row r="28" spans="1:31">
      <c r="A28" s="77">
        <v>24</v>
      </c>
      <c r="B28" s="77">
        <f>SUM(C28:EW28)-SUM(B$4:$B27)</f>
        <v>2299.0547063616941</v>
      </c>
      <c r="C28" s="77">
        <f t="shared" si="0"/>
        <v>13739.359999999999</v>
      </c>
      <c r="D28" s="77">
        <f t="shared" si="1"/>
        <v>1182.1823999999981</v>
      </c>
      <c r="E28" s="77">
        <f t="shared" si="2"/>
        <v>1162.2503519999993</v>
      </c>
      <c r="F28" s="77">
        <f t="shared" si="3"/>
        <v>1140.6694953600022</v>
      </c>
      <c r="G28" s="77">
        <f t="shared" si="4"/>
        <v>1117.377172756798</v>
      </c>
      <c r="H28" s="78">
        <f t="shared" si="5"/>
        <v>1092.3090013261465</v>
      </c>
      <c r="I28" s="77">
        <f t="shared" si="6"/>
        <v>1065.3988420209648</v>
      </c>
      <c r="J28" s="77">
        <f t="shared" si="7"/>
        <v>1036.5787691790774</v>
      </c>
      <c r="K28" s="77">
        <f t="shared" si="8"/>
        <v>1005.7790403553481</v>
      </c>
      <c r="L28" s="77">
        <f t="shared" si="9"/>
        <v>972.92806647681573</v>
      </c>
      <c r="M28" s="77">
        <f t="shared" si="10"/>
        <v>937.95238238313027</v>
      </c>
      <c r="N28" s="77">
        <f t="shared" si="11"/>
        <v>900.77661781850088</v>
      </c>
      <c r="O28" s="78">
        <f t="shared" si="12"/>
        <v>861.32346894538557</v>
      </c>
      <c r="P28" s="77">
        <f t="shared" si="13"/>
        <v>819.51367045467157</v>
      </c>
      <c r="Q28" s="77">
        <f t="shared" si="14"/>
        <v>775.26596835140606</v>
      </c>
      <c r="R28" s="77">
        <f t="shared" si="15"/>
        <v>728.49709350005639</v>
      </c>
      <c r="S28" s="77">
        <f t="shared" si="16"/>
        <v>679.12173601807137</v>
      </c>
      <c r="T28" s="77">
        <f t="shared" si="17"/>
        <v>627.05252061193983</v>
      </c>
      <c r="U28" s="77">
        <f t="shared" si="18"/>
        <v>572.19998295520952</v>
      </c>
      <c r="V28" s="77">
        <f t="shared" si="19"/>
        <v>514.4725472138017</v>
      </c>
      <c r="W28" s="77">
        <f t="shared" si="20"/>
        <v>453.77650482981943</v>
      </c>
      <c r="X28" s="77">
        <f t="shared" si="21"/>
        <v>390.01599468147589</v>
      </c>
      <c r="Y28" s="77">
        <f t="shared" si="22"/>
        <v>323.0929847431911</v>
      </c>
      <c r="Z28" s="77">
        <f t="shared" si="23"/>
        <v>252.90725537689846</v>
      </c>
      <c r="AA28" s="77">
        <f t="shared" ref="AA28:AA55" si="24">((0.004*$A4^2+0.567*A4+1.2622)/100)*AA$2</f>
        <v>179.35638439276826</v>
      </c>
    </row>
    <row r="29" spans="1:31">
      <c r="A29" s="77">
        <v>25</v>
      </c>
      <c r="B29" s="77">
        <f>SUM(C29:EW29)-SUM(B$4:$B28)</f>
        <v>2410.6663475525456</v>
      </c>
      <c r="C29" s="77">
        <f t="shared" si="0"/>
        <v>14349.759999999998</v>
      </c>
      <c r="D29" s="77">
        <f t="shared" si="1"/>
        <v>1236.542399999998</v>
      </c>
      <c r="E29" s="77">
        <f t="shared" si="2"/>
        <v>1217.6478719999993</v>
      </c>
      <c r="F29" s="77">
        <f t="shared" si="3"/>
        <v>1197.1178625600023</v>
      </c>
      <c r="G29" s="77">
        <f t="shared" si="4"/>
        <v>1174.8895802207976</v>
      </c>
      <c r="H29" s="78">
        <f t="shared" si="5"/>
        <v>1150.8984879395066</v>
      </c>
      <c r="I29" s="77">
        <f t="shared" si="6"/>
        <v>1125.0782713659291</v>
      </c>
      <c r="J29" s="77">
        <f t="shared" si="7"/>
        <v>1097.3608072815891</v>
      </c>
      <c r="K29" s="77">
        <f t="shared" si="8"/>
        <v>1067.6761322544507</v>
      </c>
      <c r="L29" s="77">
        <f t="shared" si="9"/>
        <v>1035.9524115660126</v>
      </c>
      <c r="M29" s="77">
        <f t="shared" si="10"/>
        <v>1002.115908471117</v>
      </c>
      <c r="N29" s="77">
        <f t="shared" si="11"/>
        <v>966.09095385462524</v>
      </c>
      <c r="O29" s="78">
        <f t="shared" si="12"/>
        <v>927.79991635305646</v>
      </c>
      <c r="P29" s="77">
        <f t="shared" si="13"/>
        <v>887.1631730137492</v>
      </c>
      <c r="Q29" s="77">
        <f t="shared" si="14"/>
        <v>844.0990805683075</v>
      </c>
      <c r="R29" s="77">
        <f t="shared" si="15"/>
        <v>798.52394740194848</v>
      </c>
      <c r="S29" s="77">
        <f t="shared" si="16"/>
        <v>750.35200630505813</v>
      </c>
      <c r="T29" s="77">
        <f t="shared" si="17"/>
        <v>699.49538809861565</v>
      </c>
      <c r="U29" s="77">
        <f t="shared" si="18"/>
        <v>645.86409623029681</v>
      </c>
      <c r="V29" s="77">
        <f t="shared" si="19"/>
        <v>589.36598244386744</v>
      </c>
      <c r="W29" s="77">
        <f t="shared" si="20"/>
        <v>529.90672363021486</v>
      </c>
      <c r="X29" s="77">
        <f t="shared" si="21"/>
        <v>467.38979997471347</v>
      </c>
      <c r="Y29" s="77">
        <f t="shared" si="22"/>
        <v>401.71647452192138</v>
      </c>
      <c r="Z29" s="77">
        <f t="shared" si="23"/>
        <v>332.78577428548681</v>
      </c>
      <c r="AA29" s="77">
        <f t="shared" si="24"/>
        <v>260.49447303820534</v>
      </c>
      <c r="AB29" s="77">
        <f t="shared" ref="AB29:AB55" si="25">((0.004*$A4^2+0.567*A4+1.2622)/100)*AB$2</f>
        <v>184.73707592455085</v>
      </c>
    </row>
    <row r="30" spans="1:31">
      <c r="A30" s="77">
        <v>26</v>
      </c>
      <c r="B30" s="77">
        <f>SUM(C30:EW30)-SUM(B$4:$B29)</f>
        <v>2526.010337979118</v>
      </c>
      <c r="C30" s="77">
        <f t="shared" si="0"/>
        <v>14966.559999999998</v>
      </c>
      <c r="D30" s="77">
        <f t="shared" si="1"/>
        <v>1291.4783999999979</v>
      </c>
      <c r="E30" s="77">
        <f t="shared" si="2"/>
        <v>1273.6386719999991</v>
      </c>
      <c r="F30" s="77">
        <f t="shared" si="3"/>
        <v>1254.1773081600024</v>
      </c>
      <c r="G30" s="77">
        <f t="shared" si="4"/>
        <v>1233.0313984367976</v>
      </c>
      <c r="H30" s="78">
        <f t="shared" si="5"/>
        <v>1210.1362676274266</v>
      </c>
      <c r="I30" s="77">
        <f t="shared" si="6"/>
        <v>1185.4254425776899</v>
      </c>
      <c r="J30" s="77">
        <f t="shared" si="7"/>
        <v>1158.8306195069022</v>
      </c>
      <c r="K30" s="77">
        <f t="shared" si="8"/>
        <v>1130.281631500038</v>
      </c>
      <c r="L30" s="77">
        <f t="shared" si="9"/>
        <v>1099.7064162220886</v>
      </c>
      <c r="M30" s="77">
        <f t="shared" si="10"/>
        <v>1067.0309839129895</v>
      </c>
      <c r="N30" s="77">
        <f t="shared" si="11"/>
        <v>1032.1793857252517</v>
      </c>
      <c r="O30" s="78">
        <f t="shared" si="12"/>
        <v>995.07368247026454</v>
      </c>
      <c r="P30" s="77">
        <f t="shared" si="13"/>
        <v>955.63391384365025</v>
      </c>
      <c r="Q30" s="77">
        <f t="shared" si="14"/>
        <v>913.77806820415708</v>
      </c>
      <c r="R30" s="77">
        <f t="shared" si="15"/>
        <v>869.42205298535703</v>
      </c>
      <c r="S30" s="77">
        <f t="shared" si="16"/>
        <v>822.47966582400704</v>
      </c>
      <c r="T30" s="77">
        <f t="shared" si="17"/>
        <v>772.86256649421216</v>
      </c>
      <c r="U30" s="77">
        <f t="shared" si="18"/>
        <v>720.48024974157261</v>
      </c>
      <c r="V30" s="77">
        <f t="shared" si="19"/>
        <v>665.24001911720757</v>
      </c>
      <c r="W30" s="77">
        <f t="shared" si="20"/>
        <v>607.04696191718256</v>
      </c>
      <c r="X30" s="77">
        <f t="shared" si="21"/>
        <v>545.80392533912061</v>
      </c>
      <c r="Y30" s="77">
        <f t="shared" si="22"/>
        <v>481.41149397395634</v>
      </c>
      <c r="Z30" s="77">
        <f t="shared" si="23"/>
        <v>413.76796875757901</v>
      </c>
      <c r="AA30" s="77">
        <f t="shared" si="24"/>
        <v>342.76934751405133</v>
      </c>
      <c r="AB30" s="77">
        <f t="shared" si="25"/>
        <v>268.30930722935085</v>
      </c>
      <c r="AC30" s="77">
        <f t="shared" ref="AC30:AC55" si="26">((0.004*$A4^2+0.567*A4+1.2622)/100)*AC$2</f>
        <v>190.2791882022872</v>
      </c>
    </row>
    <row r="31" spans="1:31">
      <c r="A31" s="77">
        <v>27</v>
      </c>
      <c r="B31" s="77">
        <f>SUM(C31:EW31)-SUM(B$4:$B30)</f>
        <v>2645.1986481185013</v>
      </c>
      <c r="C31" s="77">
        <f t="shared" si="0"/>
        <v>15589.759999999998</v>
      </c>
      <c r="D31" s="77">
        <f t="shared" si="1"/>
        <v>1346.9903999999976</v>
      </c>
      <c r="E31" s="77">
        <f t="shared" si="2"/>
        <v>1330.2227519999992</v>
      </c>
      <c r="F31" s="77">
        <f t="shared" si="3"/>
        <v>1311.8478321600026</v>
      </c>
      <c r="G31" s="77">
        <f t="shared" si="4"/>
        <v>1291.8026274047975</v>
      </c>
      <c r="H31" s="78">
        <f t="shared" si="5"/>
        <v>1270.0223403899067</v>
      </c>
      <c r="I31" s="77">
        <f t="shared" si="6"/>
        <v>1246.4403556562472</v>
      </c>
      <c r="J31" s="77">
        <f t="shared" si="7"/>
        <v>1220.9882058550154</v>
      </c>
      <c r="K31" s="77">
        <f t="shared" si="8"/>
        <v>1193.5955380921105</v>
      </c>
      <c r="L31" s="77">
        <f t="shared" si="9"/>
        <v>1164.1900804450438</v>
      </c>
      <c r="M31" s="77">
        <f t="shared" si="10"/>
        <v>1132.6976087087476</v>
      </c>
      <c r="N31" s="77">
        <f t="shared" si="11"/>
        <v>1099.0419134303804</v>
      </c>
      <c r="O31" s="78">
        <f t="shared" si="12"/>
        <v>1063.1447672970098</v>
      </c>
      <c r="P31" s="77">
        <f t="shared" si="13"/>
        <v>1024.9258929443747</v>
      </c>
      <c r="Q31" s="77">
        <f t="shared" si="14"/>
        <v>984.30293125895491</v>
      </c>
      <c r="R31" s="77">
        <f t="shared" si="15"/>
        <v>941.19141025028205</v>
      </c>
      <c r="S31" s="77">
        <f t="shared" si="16"/>
        <v>895.50471457491778</v>
      </c>
      <c r="T31" s="77">
        <f t="shared" si="17"/>
        <v>847.1540557987297</v>
      </c>
      <c r="U31" s="77">
        <f t="shared" si="18"/>
        <v>796.04844348903691</v>
      </c>
      <c r="V31" s="77">
        <f t="shared" si="19"/>
        <v>742.09465723382198</v>
      </c>
      <c r="W31" s="77">
        <f t="shared" si="20"/>
        <v>685.1972196907227</v>
      </c>
      <c r="X31" s="77">
        <f t="shared" si="21"/>
        <v>625.25837077469726</v>
      </c>
      <c r="Y31" s="77">
        <f t="shared" si="22"/>
        <v>562.17804309929602</v>
      </c>
      <c r="Z31" s="77">
        <f t="shared" si="23"/>
        <v>495.85383879317504</v>
      </c>
      <c r="AA31" s="77">
        <f t="shared" si="24"/>
        <v>426.18100782030632</v>
      </c>
      <c r="AB31" s="77">
        <f t="shared" si="25"/>
        <v>353.05242793947201</v>
      </c>
      <c r="AC31" s="77">
        <f t="shared" si="26"/>
        <v>276.35858644623113</v>
      </c>
      <c r="AD31" s="77">
        <f t="shared" ref="AD31:AD55" si="27">((0.004*$A4^2+0.567*A4+1.2622)/100)*AD$2</f>
        <v>195.98756384835619</v>
      </c>
    </row>
    <row r="32" spans="1:31">
      <c r="A32" s="77">
        <v>28</v>
      </c>
      <c r="B32" s="77">
        <f>SUM(C32:EW32)-SUM(B$4:$B31)</f>
        <v>2768.3466075620454</v>
      </c>
      <c r="C32" s="77">
        <f t="shared" si="0"/>
        <v>16219.359999999999</v>
      </c>
      <c r="D32" s="77">
        <f t="shared" si="1"/>
        <v>1403.0783999999978</v>
      </c>
      <c r="E32" s="77">
        <f t="shared" si="2"/>
        <v>1387.4001119999991</v>
      </c>
      <c r="F32" s="77">
        <f t="shared" si="3"/>
        <v>1370.1294345600027</v>
      </c>
      <c r="G32" s="77">
        <f t="shared" si="4"/>
        <v>1351.2032671247975</v>
      </c>
      <c r="H32" s="78">
        <f t="shared" si="5"/>
        <v>1330.556706226947</v>
      </c>
      <c r="I32" s="77">
        <f t="shared" si="6"/>
        <v>1308.1230106016019</v>
      </c>
      <c r="J32" s="77">
        <f t="shared" si="7"/>
        <v>1283.8335663259293</v>
      </c>
      <c r="K32" s="77">
        <f t="shared" si="8"/>
        <v>1257.6178520306671</v>
      </c>
      <c r="L32" s="77">
        <f t="shared" si="9"/>
        <v>1229.4034042348785</v>
      </c>
      <c r="M32" s="77">
        <f t="shared" si="10"/>
        <v>1199.1157828583912</v>
      </c>
      <c r="N32" s="77">
        <f t="shared" si="11"/>
        <v>1166.6785369700115</v>
      </c>
      <c r="O32" s="78">
        <f t="shared" si="12"/>
        <v>1132.0131708332924</v>
      </c>
      <c r="P32" s="77">
        <f t="shared" si="13"/>
        <v>1095.0391103159225</v>
      </c>
      <c r="Q32" s="77">
        <f t="shared" si="14"/>
        <v>1055.6736697327008</v>
      </c>
      <c r="R32" s="77">
        <f t="shared" si="15"/>
        <v>1013.8320191967239</v>
      </c>
      <c r="S32" s="77">
        <f t="shared" si="16"/>
        <v>969.42715255779058</v>
      </c>
      <c r="T32" s="77">
        <f t="shared" si="17"/>
        <v>922.36985601216793</v>
      </c>
      <c r="U32" s="77">
        <f t="shared" si="18"/>
        <v>872.56867747268984</v>
      </c>
      <c r="V32" s="77">
        <f t="shared" si="19"/>
        <v>819.92989679371044</v>
      </c>
      <c r="W32" s="77">
        <f t="shared" si="20"/>
        <v>764.35749695083541</v>
      </c>
      <c r="X32" s="77">
        <f t="shared" si="21"/>
        <v>705.75313628144363</v>
      </c>
      <c r="Y32" s="77">
        <f t="shared" si="22"/>
        <v>644.01612189794014</v>
      </c>
      <c r="Z32" s="77">
        <f t="shared" si="23"/>
        <v>579.0433843922749</v>
      </c>
      <c r="AA32" s="77">
        <f t="shared" si="24"/>
        <v>510.72945395697019</v>
      </c>
      <c r="AB32" s="77">
        <f t="shared" si="25"/>
        <v>438.96643805491442</v>
      </c>
      <c r="AC32" s="77">
        <f t="shared" si="26"/>
        <v>363.64400077765578</v>
      </c>
      <c r="AD32" s="77">
        <f t="shared" si="27"/>
        <v>284.6493440396186</v>
      </c>
      <c r="AE32" s="77">
        <f t="shared" ref="AE32:AE55" si="28">((0.004*$A4^2+0.567*A4+1.2622)/100)*AE$2</f>
        <v>201.86719076380746</v>
      </c>
    </row>
    <row r="33" spans="1:47">
      <c r="A33" s="77">
        <v>29</v>
      </c>
      <c r="B33" s="77">
        <f>SUM(C33:EW33)-SUM(B$4:$B32)</f>
        <v>2895.5730057889014</v>
      </c>
      <c r="C33" s="77">
        <f t="shared" si="0"/>
        <v>16855.36</v>
      </c>
      <c r="D33" s="77">
        <f t="shared" si="1"/>
        <v>1459.7423999999976</v>
      </c>
      <c r="E33" s="77">
        <f t="shared" si="2"/>
        <v>1445.1707519999993</v>
      </c>
      <c r="F33" s="77">
        <f t="shared" si="3"/>
        <v>1429.0221153600028</v>
      </c>
      <c r="G33" s="77">
        <f t="shared" si="4"/>
        <v>1411.2333175967974</v>
      </c>
      <c r="H33" s="78">
        <f t="shared" si="5"/>
        <v>1391.7393651385471</v>
      </c>
      <c r="I33" s="77">
        <f t="shared" si="6"/>
        <v>1370.473407413753</v>
      </c>
      <c r="J33" s="77">
        <f t="shared" si="7"/>
        <v>1347.3667009196442</v>
      </c>
      <c r="K33" s="77">
        <f t="shared" si="8"/>
        <v>1322.3485733157086</v>
      </c>
      <c r="L33" s="77">
        <f t="shared" si="9"/>
        <v>1295.3463875915922</v>
      </c>
      <c r="M33" s="77">
        <f t="shared" si="10"/>
        <v>1266.2855063619206</v>
      </c>
      <c r="N33" s="77">
        <f t="shared" si="11"/>
        <v>1235.0892563441444</v>
      </c>
      <c r="O33" s="78">
        <f t="shared" si="12"/>
        <v>1201.6788930791124</v>
      </c>
      <c r="P33" s="77">
        <f t="shared" si="13"/>
        <v>1165.9735659582939</v>
      </c>
      <c r="Q33" s="77">
        <f t="shared" si="14"/>
        <v>1127.8902836253947</v>
      </c>
      <c r="R33" s="77">
        <f t="shared" si="15"/>
        <v>1087.3438798246821</v>
      </c>
      <c r="S33" s="77">
        <f t="shared" si="16"/>
        <v>1044.2469797726258</v>
      </c>
      <c r="T33" s="77">
        <f t="shared" si="17"/>
        <v>998.50996713452719</v>
      </c>
      <c r="U33" s="77">
        <f t="shared" si="18"/>
        <v>950.04095169253117</v>
      </c>
      <c r="V33" s="77">
        <f t="shared" si="19"/>
        <v>898.74573779687319</v>
      </c>
      <c r="W33" s="77">
        <f t="shared" si="20"/>
        <v>844.52779369752034</v>
      </c>
      <c r="X33" s="77">
        <f t="shared" si="21"/>
        <v>787.28822185935962</v>
      </c>
      <c r="Y33" s="77">
        <f t="shared" si="22"/>
        <v>726.92573036988915</v>
      </c>
      <c r="Z33" s="77">
        <f t="shared" si="23"/>
        <v>663.33660555487836</v>
      </c>
      <c r="AA33" s="77">
        <f t="shared" si="24"/>
        <v>596.41468592404294</v>
      </c>
      <c r="AB33" s="77">
        <f t="shared" si="25"/>
        <v>526.05133757567796</v>
      </c>
      <c r="AC33" s="77">
        <f t="shared" si="26"/>
        <v>452.1354311965614</v>
      </c>
      <c r="AD33" s="77">
        <f t="shared" si="27"/>
        <v>374.55332080098617</v>
      </c>
      <c r="AE33" s="77">
        <f t="shared" si="28"/>
        <v>293.18882436080804</v>
      </c>
      <c r="AF33" s="77">
        <f t="shared" ref="AF33:AF55" si="29">((0.004*$A4^2+0.567*A4+1.2622)/100)*AF$2</f>
        <v>207.92320648672046</v>
      </c>
    </row>
    <row r="34" spans="1:47">
      <c r="A34" s="77">
        <v>30</v>
      </c>
      <c r="B34" s="77">
        <f>SUM(C34:EW34)-SUM(B$4:$B33)</f>
        <v>3027.0001959625733</v>
      </c>
      <c r="C34" s="77">
        <f t="shared" si="0"/>
        <v>17497.759999999998</v>
      </c>
      <c r="D34" s="77">
        <f t="shared" si="1"/>
        <v>1516.9823999999976</v>
      </c>
      <c r="E34" s="77">
        <f t="shared" si="2"/>
        <v>1503.5346719999991</v>
      </c>
      <c r="F34" s="77">
        <f t="shared" si="3"/>
        <v>1488.5258745600031</v>
      </c>
      <c r="G34" s="77">
        <f t="shared" si="4"/>
        <v>1471.8927788207973</v>
      </c>
      <c r="H34" s="78">
        <f t="shared" si="5"/>
        <v>1453.5703171247073</v>
      </c>
      <c r="I34" s="77">
        <f t="shared" si="6"/>
        <v>1433.4915460927011</v>
      </c>
      <c r="J34" s="77">
        <f t="shared" si="7"/>
        <v>1411.5876096361596</v>
      </c>
      <c r="K34" s="77">
        <f t="shared" si="8"/>
        <v>1387.7877019472351</v>
      </c>
      <c r="L34" s="77">
        <f t="shared" si="9"/>
        <v>1362.0190305151852</v>
      </c>
      <c r="M34" s="77">
        <f t="shared" si="10"/>
        <v>1334.2067792193357</v>
      </c>
      <c r="N34" s="77">
        <f t="shared" si="11"/>
        <v>1304.2740715527798</v>
      </c>
      <c r="O34" s="78">
        <f t="shared" si="12"/>
        <v>1272.1419340344694</v>
      </c>
      <c r="P34" s="77">
        <f t="shared" si="13"/>
        <v>1237.7292598714885</v>
      </c>
      <c r="Q34" s="77">
        <f t="shared" si="14"/>
        <v>1200.9527729370368</v>
      </c>
      <c r="R34" s="77">
        <f t="shared" si="15"/>
        <v>1161.7269921341567</v>
      </c>
      <c r="S34" s="77">
        <f t="shared" si="16"/>
        <v>1119.9641962194228</v>
      </c>
      <c r="T34" s="77">
        <f t="shared" si="17"/>
        <v>1075.5743891658076</v>
      </c>
      <c r="U34" s="77">
        <f t="shared" si="18"/>
        <v>1028.4652661485611</v>
      </c>
      <c r="V34" s="77">
        <f t="shared" si="19"/>
        <v>978.54218024330987</v>
      </c>
      <c r="W34" s="77">
        <f t="shared" si="20"/>
        <v>925.70810993077782</v>
      </c>
      <c r="X34" s="77">
        <f t="shared" si="21"/>
        <v>869.86362750844501</v>
      </c>
      <c r="Y34" s="77">
        <f t="shared" si="22"/>
        <v>810.90686851514283</v>
      </c>
      <c r="Z34" s="77">
        <f t="shared" si="23"/>
        <v>748.73350228098582</v>
      </c>
      <c r="AA34" s="77">
        <f t="shared" si="24"/>
        <v>683.23670372152458</v>
      </c>
      <c r="AB34" s="77">
        <f t="shared" si="25"/>
        <v>614.3071265017627</v>
      </c>
      <c r="AC34" s="77">
        <f t="shared" si="26"/>
        <v>541.83287770294783</v>
      </c>
      <c r="AD34" s="77">
        <f t="shared" si="27"/>
        <v>465.69949413245911</v>
      </c>
      <c r="AE34" s="77">
        <f t="shared" si="28"/>
        <v>385.78992042501693</v>
      </c>
      <c r="AF34" s="77">
        <f t="shared" si="29"/>
        <v>301.98448909163045</v>
      </c>
      <c r="AG34" s="77">
        <f t="shared" ref="AG34:AG55" si="30">((0.004*$A4^2+0.567*A4+1.2622)/100)*AG$2</f>
        <v>214.16090268132248</v>
      </c>
    </row>
    <row r="35" spans="1:47">
      <c r="A35" s="77">
        <v>31</v>
      </c>
      <c r="B35" s="77">
        <f>SUM(C35:EW35)-SUM(B$4:$B34)</f>
        <v>3162.7542018414606</v>
      </c>
      <c r="C35" s="77">
        <f t="shared" si="0"/>
        <v>18146.560000000001</v>
      </c>
      <c r="D35" s="77">
        <f t="shared" si="1"/>
        <v>1574.7983999999976</v>
      </c>
      <c r="E35" s="77">
        <f t="shared" si="2"/>
        <v>1562.4918719999991</v>
      </c>
      <c r="F35" s="77">
        <f t="shared" si="3"/>
        <v>1548.640712160003</v>
      </c>
      <c r="G35" s="77">
        <f t="shared" si="4"/>
        <v>1533.1816507967972</v>
      </c>
      <c r="H35" s="78">
        <f t="shared" si="5"/>
        <v>1516.0495621854275</v>
      </c>
      <c r="I35" s="77">
        <f t="shared" si="6"/>
        <v>1497.1774266384459</v>
      </c>
      <c r="J35" s="77">
        <f t="shared" si="7"/>
        <v>1476.4962924754759</v>
      </c>
      <c r="K35" s="77">
        <f t="shared" si="8"/>
        <v>1453.9352379252462</v>
      </c>
      <c r="L35" s="77">
        <f t="shared" si="9"/>
        <v>1429.4213330056577</v>
      </c>
      <c r="M35" s="77">
        <f t="shared" si="10"/>
        <v>1402.8796014306361</v>
      </c>
      <c r="N35" s="77">
        <f t="shared" si="11"/>
        <v>1374.2329825959173</v>
      </c>
      <c r="O35" s="78">
        <f t="shared" si="12"/>
        <v>1343.402293699364</v>
      </c>
      <c r="P35" s="77">
        <f t="shared" si="13"/>
        <v>1310.3061920555065</v>
      </c>
      <c r="Q35" s="77">
        <f t="shared" si="14"/>
        <v>1274.861137667627</v>
      </c>
      <c r="R35" s="77">
        <f t="shared" si="15"/>
        <v>1236.9813561251483</v>
      </c>
      <c r="S35" s="77">
        <f t="shared" si="16"/>
        <v>1196.5788018981816</v>
      </c>
      <c r="T35" s="77">
        <f t="shared" si="17"/>
        <v>1153.5631221060087</v>
      </c>
      <c r="U35" s="77">
        <f t="shared" si="18"/>
        <v>1107.8416208407796</v>
      </c>
      <c r="V35" s="77">
        <f t="shared" si="19"/>
        <v>1059.319224133021</v>
      </c>
      <c r="W35" s="77">
        <f t="shared" si="20"/>
        <v>1007.8984456506075</v>
      </c>
      <c r="X35" s="77">
        <f t="shared" si="21"/>
        <v>953.47935322870012</v>
      </c>
      <c r="Y35" s="77">
        <f t="shared" si="22"/>
        <v>895.95953633370107</v>
      </c>
      <c r="Z35" s="77">
        <f t="shared" si="23"/>
        <v>835.23407457059704</v>
      </c>
      <c r="AA35" s="77">
        <f t="shared" si="24"/>
        <v>771.19550734941515</v>
      </c>
      <c r="AB35" s="77">
        <f t="shared" si="25"/>
        <v>703.73380483316851</v>
      </c>
      <c r="AC35" s="77">
        <f t="shared" si="26"/>
        <v>632.736340296815</v>
      </c>
      <c r="AD35" s="77">
        <f t="shared" si="27"/>
        <v>558.08786403403724</v>
      </c>
      <c r="AE35" s="77">
        <f t="shared" si="28"/>
        <v>479.67047895643435</v>
      </c>
      <c r="AF35" s="77">
        <f t="shared" si="29"/>
        <v>397.36361803776504</v>
      </c>
      <c r="AG35" s="77">
        <f t="shared" si="30"/>
        <v>311.04402376437997</v>
      </c>
      <c r="AH35" s="77">
        <f t="shared" ref="AH35:AH55" si="31">((0.004*$A4^2+0.567*A4+1.2622)/100)*AH$2</f>
        <v>220.58572976176276</v>
      </c>
    </row>
    <row r="36" spans="1:47">
      <c r="A36" s="77">
        <v>32</v>
      </c>
      <c r="B36" s="77">
        <f>SUM(C36:EW36)-SUM(B$4:$B35)</f>
        <v>3302.9648278966997</v>
      </c>
      <c r="C36" s="77">
        <f t="shared" si="0"/>
        <v>18801.759999999998</v>
      </c>
      <c r="D36" s="77">
        <f t="shared" si="1"/>
        <v>1633.1903999999975</v>
      </c>
      <c r="E36" s="77">
        <f t="shared" si="2"/>
        <v>1622.0423519999993</v>
      </c>
      <c r="F36" s="77">
        <f t="shared" si="3"/>
        <v>1609.3666281600033</v>
      </c>
      <c r="G36" s="77">
        <f t="shared" si="4"/>
        <v>1595.0999335247971</v>
      </c>
      <c r="H36" s="78">
        <f t="shared" si="5"/>
        <v>1579.1771003207077</v>
      </c>
      <c r="I36" s="77">
        <f t="shared" si="6"/>
        <v>1561.5310490509876</v>
      </c>
      <c r="J36" s="77">
        <f t="shared" si="7"/>
        <v>1542.0927494375928</v>
      </c>
      <c r="K36" s="77">
        <f t="shared" si="8"/>
        <v>1520.7911812497418</v>
      </c>
      <c r="L36" s="77">
        <f t="shared" si="9"/>
        <v>1497.5532950630093</v>
      </c>
      <c r="M36" s="77">
        <f t="shared" si="10"/>
        <v>1472.3039729958225</v>
      </c>
      <c r="N36" s="77">
        <f t="shared" si="11"/>
        <v>1444.9659894735569</v>
      </c>
      <c r="O36" s="78">
        <f t="shared" si="12"/>
        <v>1415.4599720737956</v>
      </c>
      <c r="P36" s="77">
        <f t="shared" si="13"/>
        <v>1383.7043625103479</v>
      </c>
      <c r="Q36" s="77">
        <f t="shared" si="14"/>
        <v>1349.6153778171649</v>
      </c>
      <c r="R36" s="77">
        <f t="shared" si="15"/>
        <v>1313.1069717976561</v>
      </c>
      <c r="S36" s="77">
        <f t="shared" si="16"/>
        <v>1274.0907968089027</v>
      </c>
      <c r="T36" s="77">
        <f t="shared" si="17"/>
        <v>1232.4761659551307</v>
      </c>
      <c r="U36" s="77">
        <f t="shared" si="18"/>
        <v>1188.1700157691866</v>
      </c>
      <c r="V36" s="77">
        <f t="shared" si="19"/>
        <v>1141.0768694660064</v>
      </c>
      <c r="W36" s="77">
        <f t="shared" si="20"/>
        <v>1091.0988008570098</v>
      </c>
      <c r="X36" s="77">
        <f t="shared" si="21"/>
        <v>1038.1353990201246</v>
      </c>
      <c r="Y36" s="77">
        <f t="shared" si="22"/>
        <v>982.08373382556408</v>
      </c>
      <c r="Z36" s="77">
        <f t="shared" si="23"/>
        <v>922.83832242371204</v>
      </c>
      <c r="AA36" s="77">
        <f t="shared" si="24"/>
        <v>860.29109680771478</v>
      </c>
      <c r="AB36" s="77">
        <f t="shared" si="25"/>
        <v>794.33137256989573</v>
      </c>
      <c r="AC36" s="77">
        <f t="shared" si="26"/>
        <v>724.84581897816292</v>
      </c>
      <c r="AD36" s="77">
        <f t="shared" si="27"/>
        <v>651.71843050572068</v>
      </c>
      <c r="AE36" s="77">
        <f t="shared" si="28"/>
        <v>574.83049995506008</v>
      </c>
      <c r="AF36" s="77">
        <f t="shared" si="29"/>
        <v>494.06059332512439</v>
      </c>
      <c r="AG36" s="77">
        <f t="shared" si="30"/>
        <v>409.28452657889881</v>
      </c>
      <c r="AH36" s="77">
        <f t="shared" si="31"/>
        <v>320.37534447731224</v>
      </c>
      <c r="AI36" s="77">
        <f t="shared" ref="AI36:AI55" si="32">((0.004*$A4^2+0.567*A4+1.2622)/100)*AI$2</f>
        <v>227.20330165461544</v>
      </c>
    </row>
    <row r="37" spans="1:47">
      <c r="A37" s="77">
        <v>33</v>
      </c>
      <c r="B37" s="77">
        <f>SUM(C37:EW37)-SUM(B$4:$B36)</f>
        <v>3447.7657727336045</v>
      </c>
      <c r="C37" s="77">
        <f t="shared" si="0"/>
        <v>19463.36</v>
      </c>
      <c r="D37" s="77">
        <f t="shared" ref="D37:D55" si="33">((0.004*$A36^2+0.567*A36+1.2622)/100)*D$2</f>
        <v>1692.1583999999973</v>
      </c>
      <c r="E37" s="77">
        <f t="shared" si="2"/>
        <v>1682.1861119999992</v>
      </c>
      <c r="F37" s="77">
        <f t="shared" si="3"/>
        <v>1670.7036225600034</v>
      </c>
      <c r="G37" s="77">
        <f t="shared" si="4"/>
        <v>1657.647627004797</v>
      </c>
      <c r="H37" s="78">
        <f t="shared" si="5"/>
        <v>1642.9529315305479</v>
      </c>
      <c r="I37" s="77">
        <f t="shared" si="6"/>
        <v>1626.5524133303261</v>
      </c>
      <c r="J37" s="77">
        <f t="shared" si="7"/>
        <v>1608.3769805225104</v>
      </c>
      <c r="K37" s="77">
        <f t="shared" si="8"/>
        <v>1588.3555319207223</v>
      </c>
      <c r="L37" s="77">
        <f t="shared" si="9"/>
        <v>1566.4149166872403</v>
      </c>
      <c r="M37" s="77">
        <f t="shared" si="10"/>
        <v>1542.4798939148945</v>
      </c>
      <c r="N37" s="77">
        <f t="shared" si="11"/>
        <v>1516.473092185699</v>
      </c>
      <c r="O37" s="78">
        <f t="shared" si="12"/>
        <v>1488.3149691577644</v>
      </c>
      <c r="P37" s="77">
        <f t="shared" si="13"/>
        <v>1457.9237712360127</v>
      </c>
      <c r="Q37" s="77">
        <f t="shared" si="14"/>
        <v>1425.2154933856514</v>
      </c>
      <c r="R37" s="77">
        <f t="shared" si="15"/>
        <v>1390.1038391516802</v>
      </c>
      <c r="S37" s="77">
        <f t="shared" si="16"/>
        <v>1352.5001809515859</v>
      </c>
      <c r="T37" s="77">
        <f t="shared" si="17"/>
        <v>1312.3135207131736</v>
      </c>
      <c r="U37" s="77">
        <f t="shared" si="18"/>
        <v>1269.4504509337821</v>
      </c>
      <c r="V37" s="77">
        <f t="shared" si="19"/>
        <v>1223.8151162422657</v>
      </c>
      <c r="W37" s="77">
        <f t="shared" si="20"/>
        <v>1175.3091755499845</v>
      </c>
      <c r="X37" s="77">
        <f t="shared" si="21"/>
        <v>1123.8317648827187</v>
      </c>
      <c r="Y37" s="77">
        <f t="shared" si="22"/>
        <v>1069.2794609907316</v>
      </c>
      <c r="Z37" s="77">
        <f t="shared" si="23"/>
        <v>1011.546245840331</v>
      </c>
      <c r="AA37" s="77">
        <f t="shared" si="24"/>
        <v>950.52347209642323</v>
      </c>
      <c r="AB37" s="77">
        <f t="shared" si="25"/>
        <v>886.09982971194404</v>
      </c>
      <c r="AC37" s="77">
        <f t="shared" si="26"/>
        <v>818.16131374699171</v>
      </c>
      <c r="AD37" s="77">
        <f t="shared" si="27"/>
        <v>746.59119354750919</v>
      </c>
      <c r="AE37" s="77">
        <f t="shared" si="28"/>
        <v>671.26998342089428</v>
      </c>
      <c r="AF37" s="77">
        <f t="shared" si="29"/>
        <v>592.07541495370833</v>
      </c>
      <c r="AG37" s="77">
        <f t="shared" si="30"/>
        <v>508.88241112487913</v>
      </c>
      <c r="AH37" s="77">
        <f t="shared" si="31"/>
        <v>421.56306237626694</v>
      </c>
      <c r="AI37" s="77">
        <f t="shared" si="32"/>
        <v>329.98660481163131</v>
      </c>
      <c r="AJ37" s="77">
        <f t="shared" ref="AJ37:AJ55" si="34">((0.004*$A4^2+0.567*A4+1.2622)/100)*AJ$2</f>
        <v>234.01940070425428</v>
      </c>
    </row>
    <row r="38" spans="1:47">
      <c r="A38" s="77">
        <v>34</v>
      </c>
      <c r="B38" s="77">
        <f>SUM(C38:EW38)-SUM(B$4:$B37)</f>
        <v>3597.2947459155985</v>
      </c>
      <c r="C38" s="77">
        <f t="shared" si="0"/>
        <v>20131.359999999997</v>
      </c>
      <c r="D38" s="77">
        <f t="shared" si="33"/>
        <v>1751.7023999999974</v>
      </c>
      <c r="E38" s="77">
        <f t="shared" ref="E38:E69" si="35">((0.004*$A36^2+0.567*A36+1.2622)/100)*E$2</f>
        <v>1742.9231519999989</v>
      </c>
      <c r="F38" s="77">
        <f t="shared" si="3"/>
        <v>1732.6516953600037</v>
      </c>
      <c r="G38" s="77">
        <f t="shared" si="4"/>
        <v>1720.8247312367971</v>
      </c>
      <c r="H38" s="78">
        <f t="shared" si="5"/>
        <v>1707.3770558149481</v>
      </c>
      <c r="I38" s="77">
        <f t="shared" si="6"/>
        <v>1692.2415194764612</v>
      </c>
      <c r="J38" s="77">
        <f t="shared" si="7"/>
        <v>1675.3489857302288</v>
      </c>
      <c r="K38" s="77">
        <f t="shared" si="8"/>
        <v>1656.6282899381874</v>
      </c>
      <c r="L38" s="77">
        <f t="shared" si="9"/>
        <v>1636.0061978783503</v>
      </c>
      <c r="M38" s="77">
        <f t="shared" si="10"/>
        <v>1613.4073641878522</v>
      </c>
      <c r="N38" s="77">
        <f t="shared" si="11"/>
        <v>1588.7542907323432</v>
      </c>
      <c r="O38" s="78">
        <f t="shared" si="12"/>
        <v>1561.9672849512706</v>
      </c>
      <c r="P38" s="77">
        <f t="shared" si="13"/>
        <v>1532.9644182325007</v>
      </c>
      <c r="Q38" s="77">
        <f t="shared" si="14"/>
        <v>1501.6614843730856</v>
      </c>
      <c r="R38" s="77">
        <f t="shared" si="15"/>
        <v>1467.9719581872214</v>
      </c>
      <c r="S38" s="77">
        <f t="shared" si="16"/>
        <v>1431.8069543262307</v>
      </c>
      <c r="T38" s="77">
        <f t="shared" si="17"/>
        <v>1393.0751863801374</v>
      </c>
      <c r="U38" s="77">
        <f t="shared" si="18"/>
        <v>1351.6829263345662</v>
      </c>
      <c r="V38" s="77">
        <f t="shared" si="19"/>
        <v>1307.5339644617993</v>
      </c>
      <c r="W38" s="77">
        <f t="shared" si="20"/>
        <v>1260.5295697295317</v>
      </c>
      <c r="X38" s="77">
        <f t="shared" si="21"/>
        <v>1210.5684508164827</v>
      </c>
      <c r="Y38" s="77">
        <f t="shared" si="22"/>
        <v>1157.546717829204</v>
      </c>
      <c r="Z38" s="77">
        <f t="shared" si="23"/>
        <v>1101.3578448204535</v>
      </c>
      <c r="AA38" s="77">
        <f t="shared" si="24"/>
        <v>1041.8926332155406</v>
      </c>
      <c r="AB38" s="77">
        <f t="shared" si="25"/>
        <v>979.03917625931354</v>
      </c>
      <c r="AC38" s="77">
        <f t="shared" si="26"/>
        <v>912.68282460330147</v>
      </c>
      <c r="AD38" s="77">
        <f t="shared" si="27"/>
        <v>842.70615315940313</v>
      </c>
      <c r="AE38" s="77">
        <f t="shared" si="28"/>
        <v>768.98892935393678</v>
      </c>
      <c r="AF38" s="77">
        <f t="shared" si="29"/>
        <v>691.40808292351699</v>
      </c>
      <c r="AG38" s="77">
        <f t="shared" si="30"/>
        <v>609.83767740232076</v>
      </c>
      <c r="AH38" s="77">
        <f t="shared" si="31"/>
        <v>524.14888345862698</v>
      </c>
      <c r="AI38" s="77">
        <f t="shared" si="32"/>
        <v>434.20995424755455</v>
      </c>
      <c r="AJ38" s="77">
        <f t="shared" si="34"/>
        <v>339.88620295598082</v>
      </c>
      <c r="AK38" s="77">
        <f t="shared" ref="AK38:AK55" si="36">((0.004*$A4^2+0.567*A4+1.2622)/100)*AK$2</f>
        <v>241.03998272538155</v>
      </c>
    </row>
    <row r="39" spans="1:47">
      <c r="A39" s="77">
        <v>35</v>
      </c>
      <c r="B39" s="77">
        <f>SUM(C39:EW39)-SUM(B$4:$B38)</f>
        <v>3751.6935882930629</v>
      </c>
      <c r="C39" s="77">
        <f t="shared" si="0"/>
        <v>20805.759999999998</v>
      </c>
      <c r="D39" s="77">
        <f t="shared" si="33"/>
        <v>1811.8223999999971</v>
      </c>
      <c r="E39" s="77">
        <f t="shared" si="35"/>
        <v>1804.2534719999992</v>
      </c>
      <c r="F39" s="77">
        <f t="shared" ref="F39:F70" si="37">((0.004*$A36^2+0.567*A36+1.2622)/100)*F$2</f>
        <v>1795.2108465600036</v>
      </c>
      <c r="G39" s="77">
        <f t="shared" si="4"/>
        <v>1784.631246220797</v>
      </c>
      <c r="H39" s="78">
        <f t="shared" si="5"/>
        <v>1772.4494731739082</v>
      </c>
      <c r="I39" s="77">
        <f t="shared" si="6"/>
        <v>1758.5983674893935</v>
      </c>
      <c r="J39" s="77">
        <f t="shared" si="7"/>
        <v>1743.0087650607479</v>
      </c>
      <c r="K39" s="77">
        <f t="shared" si="8"/>
        <v>1725.6094553021376</v>
      </c>
      <c r="L39" s="77">
        <f t="shared" si="9"/>
        <v>1706.3271386363399</v>
      </c>
      <c r="M39" s="77">
        <f t="shared" si="10"/>
        <v>1685.0863838146954</v>
      </c>
      <c r="N39" s="77">
        <f t="shared" si="11"/>
        <v>1661.8095851134897</v>
      </c>
      <c r="O39" s="78">
        <f t="shared" si="12"/>
        <v>1636.4169194543142</v>
      </c>
      <c r="P39" s="77">
        <f t="shared" si="13"/>
        <v>1608.8263034998124</v>
      </c>
      <c r="Q39" s="77">
        <f t="shared" si="14"/>
        <v>1578.9533507794681</v>
      </c>
      <c r="R39" s="77">
        <f t="shared" si="15"/>
        <v>1546.7113289042786</v>
      </c>
      <c r="S39" s="77">
        <f t="shared" si="16"/>
        <v>1512.0111169328381</v>
      </c>
      <c r="T39" s="77">
        <f t="shared" si="17"/>
        <v>1474.761162956022</v>
      </c>
      <c r="U39" s="77">
        <f t="shared" si="18"/>
        <v>1434.8674419715387</v>
      </c>
      <c r="V39" s="77">
        <f t="shared" si="19"/>
        <v>1392.2334141246072</v>
      </c>
      <c r="W39" s="77">
        <f t="shared" si="20"/>
        <v>1346.759983395651</v>
      </c>
      <c r="X39" s="77">
        <f t="shared" si="21"/>
        <v>1298.3454568214163</v>
      </c>
      <c r="Y39" s="77">
        <f t="shared" si="22"/>
        <v>1246.885504340981</v>
      </c>
      <c r="Z39" s="77">
        <f t="shared" si="23"/>
        <v>1192.27311936408</v>
      </c>
      <c r="AA39" s="77">
        <f t="shared" si="24"/>
        <v>1134.398580165067</v>
      </c>
      <c r="AB39" s="77">
        <f t="shared" si="25"/>
        <v>1073.1494122120043</v>
      </c>
      <c r="AC39" s="77">
        <f t="shared" si="26"/>
        <v>1008.4103515470919</v>
      </c>
      <c r="AD39" s="77">
        <f t="shared" si="27"/>
        <v>940.06330934140226</v>
      </c>
      <c r="AE39" s="77">
        <f t="shared" si="28"/>
        <v>867.98733775418782</v>
      </c>
      <c r="AF39" s="77">
        <f t="shared" si="29"/>
        <v>792.05859723455012</v>
      </c>
      <c r="AG39" s="77">
        <f t="shared" si="30"/>
        <v>712.15032541122389</v>
      </c>
      <c r="AH39" s="77">
        <f t="shared" si="31"/>
        <v>628.13280772439214</v>
      </c>
      <c r="AI39" s="77">
        <f t="shared" si="32"/>
        <v>539.8733499623853</v>
      </c>
      <c r="AJ39" s="77">
        <f t="shared" si="34"/>
        <v>447.23625287498186</v>
      </c>
      <c r="AK39" s="77">
        <f t="shared" si="36"/>
        <v>350.08278904465971</v>
      </c>
      <c r="AL39" s="77">
        <f t="shared" ref="AL39:AL55" si="38">((0.004*$A4^2+0.567*A4+1.2622)/100)*AL$2</f>
        <v>248.27118220714326</v>
      </c>
    </row>
    <row r="40" spans="1:47">
      <c r="A40" s="77">
        <v>36</v>
      </c>
      <c r="B40" s="77">
        <f>SUM(C40:EW40)-SUM(B$4:$B39)</f>
        <v>3911.1083959418902</v>
      </c>
      <c r="C40" s="77">
        <f t="shared" si="0"/>
        <v>21486.559999999998</v>
      </c>
      <c r="D40" s="77">
        <f t="shared" si="33"/>
        <v>1872.518399999997</v>
      </c>
      <c r="E40" s="77">
        <f t="shared" si="35"/>
        <v>1866.1770719999988</v>
      </c>
      <c r="F40" s="77">
        <f t="shared" si="37"/>
        <v>1858.3810761600039</v>
      </c>
      <c r="G40" s="77">
        <f t="shared" si="4"/>
        <v>1849.0671719567965</v>
      </c>
      <c r="H40" s="78">
        <f t="shared" si="5"/>
        <v>1838.1701836074285</v>
      </c>
      <c r="I40" s="77">
        <f t="shared" si="6"/>
        <v>1825.6229573691223</v>
      </c>
      <c r="J40" s="77">
        <f t="shared" si="7"/>
        <v>1811.3563185140677</v>
      </c>
      <c r="K40" s="77">
        <f t="shared" si="8"/>
        <v>1795.2990280125721</v>
      </c>
      <c r="L40" s="77">
        <f t="shared" si="9"/>
        <v>1777.3777389612087</v>
      </c>
      <c r="M40" s="77">
        <f t="shared" si="10"/>
        <v>1757.5169527954242</v>
      </c>
      <c r="N40" s="77">
        <f t="shared" si="11"/>
        <v>1735.6389753291382</v>
      </c>
      <c r="O40" s="78">
        <f t="shared" si="12"/>
        <v>1711.6638726668953</v>
      </c>
      <c r="P40" s="77">
        <f t="shared" si="13"/>
        <v>1685.5094270379475</v>
      </c>
      <c r="Q40" s="77">
        <f t="shared" si="14"/>
        <v>1657.0910926047986</v>
      </c>
      <c r="R40" s="77">
        <f t="shared" si="15"/>
        <v>1626.3219513028525</v>
      </c>
      <c r="S40" s="77">
        <f t="shared" si="16"/>
        <v>1593.112668771407</v>
      </c>
      <c r="T40" s="77">
        <f t="shared" si="17"/>
        <v>1557.3714504408276</v>
      </c>
      <c r="U40" s="77">
        <f t="shared" si="18"/>
        <v>1519.0039978446996</v>
      </c>
      <c r="V40" s="77">
        <f t="shared" si="19"/>
        <v>1477.9134652306893</v>
      </c>
      <c r="W40" s="77">
        <f t="shared" si="20"/>
        <v>1434.0004165483431</v>
      </c>
      <c r="X40" s="77">
        <f t="shared" si="21"/>
        <v>1387.162782897519</v>
      </c>
      <c r="Y40" s="77">
        <f t="shared" si="22"/>
        <v>1337.2958205260627</v>
      </c>
      <c r="Z40" s="77">
        <f t="shared" si="23"/>
        <v>1284.2920694712104</v>
      </c>
      <c r="AA40" s="77">
        <f t="shared" si="24"/>
        <v>1228.0413129450021</v>
      </c>
      <c r="AB40" s="77">
        <f t="shared" si="25"/>
        <v>1168.430537570016</v>
      </c>
      <c r="AC40" s="77">
        <f t="shared" si="26"/>
        <v>1105.3438945783632</v>
      </c>
      <c r="AD40" s="77">
        <f t="shared" si="27"/>
        <v>1038.6626620935067</v>
      </c>
      <c r="AE40" s="77">
        <f t="shared" si="28"/>
        <v>968.26520862164728</v>
      </c>
      <c r="AF40" s="77">
        <f t="shared" si="29"/>
        <v>894.02695788680808</v>
      </c>
      <c r="AG40" s="77">
        <f t="shared" si="30"/>
        <v>815.82035515158816</v>
      </c>
      <c r="AH40" s="77">
        <f t="shared" si="31"/>
        <v>733.51483517356269</v>
      </c>
      <c r="AI40" s="77">
        <f t="shared" si="32"/>
        <v>646.97679195612329</v>
      </c>
      <c r="AJ40" s="77">
        <f t="shared" si="34"/>
        <v>556.06955046125768</v>
      </c>
      <c r="AK40" s="77">
        <f t="shared" si="36"/>
        <v>460.65334046123064</v>
      </c>
      <c r="AL40" s="77">
        <f t="shared" si="38"/>
        <v>360.58527271599991</v>
      </c>
      <c r="AM40" s="77">
        <f t="shared" ref="AM40:AM55" si="39">((0.004*$A4^2+0.567*A4+1.2622)/100)*AM$2</f>
        <v>255.71931767335687</v>
      </c>
    </row>
    <row r="41" spans="1:47">
      <c r="A41" s="77">
        <v>37</v>
      </c>
      <c r="B41" s="77">
        <f>SUM(C41:EW41)-SUM(B$4:$B40)</f>
        <v>4075.6896478201234</v>
      </c>
      <c r="C41" s="77">
        <f t="shared" si="0"/>
        <v>22173.759999999998</v>
      </c>
      <c r="D41" s="77">
        <f t="shared" si="33"/>
        <v>1933.7903999999969</v>
      </c>
      <c r="E41" s="77">
        <f t="shared" si="35"/>
        <v>1928.6939519999987</v>
      </c>
      <c r="F41" s="77">
        <f t="shared" si="37"/>
        <v>1922.1623841600037</v>
      </c>
      <c r="G41" s="77">
        <f t="shared" si="4"/>
        <v>1914.1325084447967</v>
      </c>
      <c r="H41" s="78">
        <f t="shared" si="5"/>
        <v>1904.5391871155084</v>
      </c>
      <c r="I41" s="77">
        <f t="shared" si="6"/>
        <v>1893.3152891156481</v>
      </c>
      <c r="J41" s="77">
        <f t="shared" si="7"/>
        <v>1880.3916460901883</v>
      </c>
      <c r="K41" s="77">
        <f t="shared" si="8"/>
        <v>1865.6970080694916</v>
      </c>
      <c r="L41" s="77">
        <f t="shared" si="9"/>
        <v>1849.1579988529566</v>
      </c>
      <c r="M41" s="77">
        <f t="shared" si="10"/>
        <v>1830.6990711300389</v>
      </c>
      <c r="N41" s="77">
        <f t="shared" si="11"/>
        <v>1810.2424613792889</v>
      </c>
      <c r="O41" s="78">
        <f t="shared" si="12"/>
        <v>1787.7081445890133</v>
      </c>
      <c r="P41" s="77">
        <f t="shared" si="13"/>
        <v>1763.013788846906</v>
      </c>
      <c r="Q41" s="77">
        <f t="shared" si="14"/>
        <v>1736.0747098490774</v>
      </c>
      <c r="R41" s="77">
        <f t="shared" si="15"/>
        <v>1706.8038253829432</v>
      </c>
      <c r="S41" s="77">
        <f t="shared" si="16"/>
        <v>1675.1116098419382</v>
      </c>
      <c r="T41" s="77">
        <f t="shared" si="17"/>
        <v>1640.906048834554</v>
      </c>
      <c r="U41" s="77">
        <f t="shared" si="18"/>
        <v>1604.0925939540493</v>
      </c>
      <c r="V41" s="77">
        <f t="shared" si="19"/>
        <v>1564.5741177800451</v>
      </c>
      <c r="W41" s="77">
        <f t="shared" si="20"/>
        <v>1522.2508691876073</v>
      </c>
      <c r="X41" s="77">
        <f t="shared" si="21"/>
        <v>1477.0204290447919</v>
      </c>
      <c r="Y41" s="77">
        <f t="shared" si="22"/>
        <v>1428.777666384449</v>
      </c>
      <c r="Z41" s="77">
        <f t="shared" si="23"/>
        <v>1377.4146951418447</v>
      </c>
      <c r="AA41" s="77">
        <f t="shared" si="24"/>
        <v>1322.8208315553466</v>
      </c>
      <c r="AB41" s="77">
        <f t="shared" si="25"/>
        <v>1264.8825523333492</v>
      </c>
      <c r="AC41" s="77">
        <f t="shared" si="26"/>
        <v>1203.4834536971152</v>
      </c>
      <c r="AD41" s="77">
        <f t="shared" si="27"/>
        <v>1138.5042114157163</v>
      </c>
      <c r="AE41" s="77">
        <f t="shared" si="28"/>
        <v>1069.822541956315</v>
      </c>
      <c r="AF41" s="77">
        <f t="shared" si="29"/>
        <v>997.31316488029074</v>
      </c>
      <c r="AG41" s="77">
        <f t="shared" si="30"/>
        <v>920.84776662341403</v>
      </c>
      <c r="AH41" s="77">
        <f t="shared" si="31"/>
        <v>840.29496580613818</v>
      </c>
      <c r="AI41" s="77">
        <f t="shared" si="32"/>
        <v>755.5202802287688</v>
      </c>
      <c r="AJ41" s="77">
        <f t="shared" si="34"/>
        <v>666.38609571480811</v>
      </c>
      <c r="AK41" s="77">
        <f t="shared" si="36"/>
        <v>572.75163697509458</v>
      </c>
      <c r="AL41" s="77">
        <f t="shared" si="38"/>
        <v>474.47294067506806</v>
      </c>
      <c r="AM41" s="77">
        <f t="shared" si="39"/>
        <v>371.40283089747891</v>
      </c>
      <c r="AN41" s="77">
        <f t="shared" ref="AN41:AN55" si="40">((0.004*$A4^2+0.567*A4+1.2622)/100)*AN$2</f>
        <v>263.39089720355804</v>
      </c>
    </row>
    <row r="42" spans="1:47">
      <c r="A42" s="77">
        <v>38</v>
      </c>
      <c r="B42" s="77">
        <f>SUM(C42:EW42)-SUM(B$4:$B41)</f>
        <v>4245.5923372547259</v>
      </c>
      <c r="C42" s="77">
        <f t="shared" si="0"/>
        <v>22867.360000000001</v>
      </c>
      <c r="D42" s="77">
        <f t="shared" si="33"/>
        <v>1995.6383999999969</v>
      </c>
      <c r="E42" s="77">
        <f t="shared" si="35"/>
        <v>1991.8041119999989</v>
      </c>
      <c r="F42" s="77">
        <f t="shared" si="37"/>
        <v>1986.5547705600038</v>
      </c>
      <c r="G42" s="77">
        <f t="shared" si="4"/>
        <v>1979.8272556847965</v>
      </c>
      <c r="H42" s="78">
        <f t="shared" si="5"/>
        <v>1971.5564836981489</v>
      </c>
      <c r="I42" s="77">
        <f t="shared" si="6"/>
        <v>1961.6753627289704</v>
      </c>
      <c r="J42" s="77">
        <f t="shared" si="7"/>
        <v>1950.1147477891093</v>
      </c>
      <c r="K42" s="77">
        <f t="shared" si="8"/>
        <v>1936.8033954728958</v>
      </c>
      <c r="L42" s="77">
        <f t="shared" si="9"/>
        <v>1921.6679183115839</v>
      </c>
      <c r="M42" s="77">
        <f t="shared" si="10"/>
        <v>1904.6327388185389</v>
      </c>
      <c r="N42" s="77">
        <f t="shared" si="11"/>
        <v>1885.6200432639423</v>
      </c>
      <c r="O42" s="78">
        <f t="shared" si="12"/>
        <v>1864.5497352206687</v>
      </c>
      <c r="P42" s="77">
        <f t="shared" si="13"/>
        <v>1841.3393889266879</v>
      </c>
      <c r="Q42" s="77">
        <f t="shared" si="14"/>
        <v>1815.9042025123042</v>
      </c>
      <c r="R42" s="77">
        <f t="shared" si="15"/>
        <v>1788.1569511445502</v>
      </c>
      <c r="S42" s="77">
        <f t="shared" si="16"/>
        <v>1758.0079401444316</v>
      </c>
      <c r="T42" s="77">
        <f t="shared" si="17"/>
        <v>1725.3649581372013</v>
      </c>
      <c r="U42" s="77">
        <f t="shared" si="18"/>
        <v>1690.1332302995875</v>
      </c>
      <c r="V42" s="77">
        <f t="shared" si="19"/>
        <v>1652.2153717726758</v>
      </c>
      <c r="W42" s="77">
        <f t="shared" si="20"/>
        <v>1611.5113413134438</v>
      </c>
      <c r="X42" s="77">
        <f t="shared" si="21"/>
        <v>1567.9183952632338</v>
      </c>
      <c r="Y42" s="77">
        <f t="shared" si="22"/>
        <v>1521.3310419161401</v>
      </c>
      <c r="Z42" s="77">
        <f t="shared" si="23"/>
        <v>1471.6409963759825</v>
      </c>
      <c r="AA42" s="77">
        <f t="shared" si="24"/>
        <v>1418.7371359960996</v>
      </c>
      <c r="AB42" s="77">
        <f t="shared" si="25"/>
        <v>1362.5054565020034</v>
      </c>
      <c r="AC42" s="77">
        <f t="shared" si="26"/>
        <v>1302.8290289033482</v>
      </c>
      <c r="AD42" s="77">
        <f t="shared" si="27"/>
        <v>1239.587957308031</v>
      </c>
      <c r="AE42" s="77">
        <f t="shared" si="28"/>
        <v>1172.6593377581914</v>
      </c>
      <c r="AF42" s="77">
        <f t="shared" si="29"/>
        <v>1101.9172182149978</v>
      </c>
      <c r="AG42" s="77">
        <f t="shared" si="30"/>
        <v>1027.2325598267014</v>
      </c>
      <c r="AH42" s="77">
        <f t="shared" si="31"/>
        <v>948.47319962211918</v>
      </c>
      <c r="AI42" s="77">
        <f t="shared" si="32"/>
        <v>865.50381478032148</v>
      </c>
      <c r="AJ42" s="77">
        <f t="shared" si="34"/>
        <v>778.18588863563309</v>
      </c>
      <c r="AK42" s="77">
        <f t="shared" si="36"/>
        <v>686.37767858625136</v>
      </c>
      <c r="AL42" s="77">
        <f t="shared" si="38"/>
        <v>589.93418608434808</v>
      </c>
      <c r="AM42" s="77">
        <f t="shared" si="39"/>
        <v>488.70712889531882</v>
      </c>
      <c r="AN42" s="77">
        <f t="shared" si="40"/>
        <v>382.54491582440392</v>
      </c>
      <c r="AO42" s="77">
        <f t="shared" ref="AO42:AO55" si="41">((0.004*$A4^2+0.567*A4+1.2622)/100)*AO$2</f>
        <v>271.29262411966477</v>
      </c>
    </row>
    <row r="43" spans="1:47">
      <c r="A43" s="77">
        <v>39</v>
      </c>
      <c r="B43" s="77">
        <f>SUM(C43:EW43)-SUM(B$4:$B42)</f>
        <v>4420.9761073723348</v>
      </c>
      <c r="C43" s="77">
        <f t="shared" si="0"/>
        <v>23567.359999999997</v>
      </c>
      <c r="D43" s="77">
        <f t="shared" si="33"/>
        <v>2058.0623999999966</v>
      </c>
      <c r="E43" s="77">
        <f t="shared" si="35"/>
        <v>2055.5075519999987</v>
      </c>
      <c r="F43" s="77">
        <f t="shared" si="37"/>
        <v>2051.5582353600043</v>
      </c>
      <c r="G43" s="77">
        <f t="shared" si="4"/>
        <v>2046.1514136767962</v>
      </c>
      <c r="H43" s="78">
        <f t="shared" si="5"/>
        <v>2039.2220733553486</v>
      </c>
      <c r="I43" s="77">
        <f t="shared" si="6"/>
        <v>2030.7031782090899</v>
      </c>
      <c r="J43" s="77">
        <f t="shared" si="7"/>
        <v>2020.525623610831</v>
      </c>
      <c r="K43" s="77">
        <f t="shared" si="8"/>
        <v>2008.6181902227847</v>
      </c>
      <c r="L43" s="77">
        <f t="shared" si="9"/>
        <v>1994.9074973370905</v>
      </c>
      <c r="M43" s="77">
        <f t="shared" si="10"/>
        <v>1979.3179558609249</v>
      </c>
      <c r="N43" s="77">
        <f t="shared" si="11"/>
        <v>1961.7717209830973</v>
      </c>
      <c r="O43" s="78">
        <f t="shared" si="12"/>
        <v>1942.1886445618616</v>
      </c>
      <c r="P43" s="77">
        <f t="shared" si="13"/>
        <v>1920.486227277293</v>
      </c>
      <c r="Q43" s="77">
        <f t="shared" si="14"/>
        <v>1896.5795705944793</v>
      </c>
      <c r="R43" s="77">
        <f t="shared" si="15"/>
        <v>1870.381328587674</v>
      </c>
      <c r="S43" s="77">
        <f t="shared" si="16"/>
        <v>1841.8016596788868</v>
      </c>
      <c r="T43" s="77">
        <f t="shared" si="17"/>
        <v>1810.7481783487697</v>
      </c>
      <c r="U43" s="77">
        <f t="shared" si="18"/>
        <v>1777.1259068813138</v>
      </c>
      <c r="V43" s="77">
        <f t="shared" si="19"/>
        <v>1740.8372272085801</v>
      </c>
      <c r="W43" s="77">
        <f t="shared" si="20"/>
        <v>1701.7818329258532</v>
      </c>
      <c r="X43" s="77">
        <f t="shared" si="21"/>
        <v>1659.8566815528452</v>
      </c>
      <c r="Y43" s="77">
        <f t="shared" si="22"/>
        <v>1614.9559471211358</v>
      </c>
      <c r="Z43" s="77">
        <f t="shared" si="23"/>
        <v>1566.9709731736243</v>
      </c>
      <c r="AA43" s="77">
        <f t="shared" si="24"/>
        <v>1515.7902262672615</v>
      </c>
      <c r="AB43" s="77">
        <f t="shared" si="25"/>
        <v>1461.299250075979</v>
      </c>
      <c r="AC43" s="77">
        <f t="shared" si="26"/>
        <v>1403.3806201970622</v>
      </c>
      <c r="AD43" s="77">
        <f t="shared" si="27"/>
        <v>1341.9138997704513</v>
      </c>
      <c r="AE43" s="77">
        <f t="shared" si="28"/>
        <v>1276.7755960272759</v>
      </c>
      <c r="AF43" s="77">
        <f t="shared" si="29"/>
        <v>1207.8391178909299</v>
      </c>
      <c r="AG43" s="77">
        <f t="shared" si="30"/>
        <v>1134.97473476145</v>
      </c>
      <c r="AH43" s="77">
        <f t="shared" si="31"/>
        <v>1058.0495366215055</v>
      </c>
      <c r="AI43" s="77">
        <f t="shared" si="32"/>
        <v>976.92739561078179</v>
      </c>
      <c r="AJ43" s="77">
        <f t="shared" si="34"/>
        <v>891.46892922373252</v>
      </c>
      <c r="AK43" s="77">
        <f t="shared" si="36"/>
        <v>801.53146529470098</v>
      </c>
      <c r="AL43" s="77">
        <f t="shared" si="38"/>
        <v>706.96900894383964</v>
      </c>
      <c r="AM43" s="77">
        <f t="shared" si="39"/>
        <v>607.63221166687686</v>
      </c>
      <c r="AN43" s="77">
        <f t="shared" si="40"/>
        <v>503.36834276217922</v>
      </c>
      <c r="AO43" s="77">
        <f t="shared" si="41"/>
        <v>394.02126329913608</v>
      </c>
      <c r="AP43" s="77">
        <f t="shared" ref="AP43:AP55" si="42">((0.004*$A4^2+0.567*A4+1.2622)/100)*AP$2</f>
        <v>279.43140284325438</v>
      </c>
    </row>
    <row r="44" spans="1:47">
      <c r="A44" s="77">
        <v>40</v>
      </c>
      <c r="B44" s="77">
        <f>SUM(C44:EW44)-SUM(B$4:$B43)</f>
        <v>4602.0053905935929</v>
      </c>
      <c r="C44" s="77">
        <f t="shared" si="0"/>
        <v>24273.759999999998</v>
      </c>
      <c r="D44" s="77">
        <f t="shared" si="33"/>
        <v>2121.0623999999966</v>
      </c>
      <c r="E44" s="77">
        <f t="shared" si="35"/>
        <v>2119.8042719999989</v>
      </c>
      <c r="F44" s="77">
        <f t="shared" si="37"/>
        <v>2117.1727785600042</v>
      </c>
      <c r="G44" s="77">
        <f t="shared" si="4"/>
        <v>2113.1049824207962</v>
      </c>
      <c r="H44" s="78">
        <f t="shared" si="5"/>
        <v>2107.5359560871088</v>
      </c>
      <c r="I44" s="77">
        <f t="shared" si="6"/>
        <v>2100.3987355560057</v>
      </c>
      <c r="J44" s="77">
        <f t="shared" si="7"/>
        <v>2091.6242735553537</v>
      </c>
      <c r="K44" s="77">
        <f t="shared" si="8"/>
        <v>2081.1413923191581</v>
      </c>
      <c r="L44" s="77">
        <f t="shared" si="9"/>
        <v>2068.8767359294766</v>
      </c>
      <c r="M44" s="77">
        <f t="shared" si="10"/>
        <v>2054.7547222571966</v>
      </c>
      <c r="N44" s="77">
        <f t="shared" si="11"/>
        <v>2038.6974945367549</v>
      </c>
      <c r="O44" s="78">
        <f t="shared" si="12"/>
        <v>2020.6248726125914</v>
      </c>
      <c r="P44" s="77">
        <f t="shared" si="13"/>
        <v>2000.4543038987219</v>
      </c>
      <c r="Q44" s="77">
        <f t="shared" si="14"/>
        <v>1978.1008140956021</v>
      </c>
      <c r="R44" s="77">
        <f t="shared" si="15"/>
        <v>1953.4769577123141</v>
      </c>
      <c r="S44" s="77">
        <f t="shared" si="16"/>
        <v>1926.4927684453044</v>
      </c>
      <c r="T44" s="77">
        <f t="shared" si="17"/>
        <v>1897.055709469259</v>
      </c>
      <c r="U44" s="77">
        <f t="shared" si="18"/>
        <v>1865.0706236992291</v>
      </c>
      <c r="V44" s="77">
        <f t="shared" si="19"/>
        <v>1830.4396840877587</v>
      </c>
      <c r="W44" s="77">
        <f t="shared" si="20"/>
        <v>1793.0623440248346</v>
      </c>
      <c r="X44" s="77">
        <f t="shared" si="21"/>
        <v>1752.8352879136269</v>
      </c>
      <c r="Y44" s="77">
        <f t="shared" si="22"/>
        <v>1709.6523819994359</v>
      </c>
      <c r="Z44" s="77">
        <f t="shared" si="23"/>
        <v>1663.4046255347698</v>
      </c>
      <c r="AA44" s="77">
        <f t="shared" si="24"/>
        <v>1613.9801023688326</v>
      </c>
      <c r="AB44" s="77">
        <f t="shared" si="25"/>
        <v>1561.2639330552756</v>
      </c>
      <c r="AC44" s="77">
        <f t="shared" si="26"/>
        <v>1505.1382275782569</v>
      </c>
      <c r="AD44" s="77">
        <f t="shared" si="27"/>
        <v>1445.4820388029768</v>
      </c>
      <c r="AE44" s="77">
        <f t="shared" si="28"/>
        <v>1382.1713167635689</v>
      </c>
      <c r="AF44" s="77">
        <f t="shared" si="29"/>
        <v>1315.0788639080863</v>
      </c>
      <c r="AG44" s="77">
        <f t="shared" si="30"/>
        <v>1244.0742914276602</v>
      </c>
      <c r="AH44" s="77">
        <f t="shared" si="31"/>
        <v>1169.0239768042968</v>
      </c>
      <c r="AI44" s="77">
        <f t="shared" si="32"/>
        <v>1089.7910227201496</v>
      </c>
      <c r="AJ44" s="77">
        <f t="shared" si="34"/>
        <v>1006.2352174791068</v>
      </c>
      <c r="AK44" s="77">
        <f t="shared" si="36"/>
        <v>918.2129971004432</v>
      </c>
      <c r="AL44" s="77">
        <f t="shared" si="38"/>
        <v>825.57740925354278</v>
      </c>
      <c r="AM44" s="77">
        <f t="shared" si="39"/>
        <v>728.17807921215285</v>
      </c>
      <c r="AN44" s="77">
        <f t="shared" si="40"/>
        <v>625.8611780168842</v>
      </c>
      <c r="AO44" s="77">
        <f t="shared" si="41"/>
        <v>518.46939304504463</v>
      </c>
      <c r="AP44" s="77">
        <f t="shared" si="42"/>
        <v>405.84190119810961</v>
      </c>
      <c r="AQ44" s="77">
        <f t="shared" ref="AQ44:AQ55" si="43">((0.004*$A4+0.567*A4+1.2622)/100)*AQ$2</f>
        <v>287.81434492855243</v>
      </c>
    </row>
    <row r="45" spans="1:47">
      <c r="A45" s="77">
        <v>41</v>
      </c>
      <c r="B45" s="77">
        <f>SUM(C45:EW45)-SUM(B$4:$B44)</f>
        <v>4788.8495523113234</v>
      </c>
      <c r="C45" s="77">
        <f t="shared" si="0"/>
        <v>24986.559999999994</v>
      </c>
      <c r="D45" s="77">
        <f t="shared" si="33"/>
        <v>2184.6383999999966</v>
      </c>
      <c r="E45" s="77">
        <f t="shared" si="35"/>
        <v>2184.6942719999988</v>
      </c>
      <c r="F45" s="77">
        <f t="shared" si="37"/>
        <v>2183.3984001600043</v>
      </c>
      <c r="G45" s="77">
        <f t="shared" si="4"/>
        <v>2180.6879619167962</v>
      </c>
      <c r="H45" s="78">
        <f t="shared" si="5"/>
        <v>2176.4981318934292</v>
      </c>
      <c r="I45" s="77">
        <f t="shared" si="6"/>
        <v>2170.7620347697184</v>
      </c>
      <c r="J45" s="77">
        <f t="shared" si="7"/>
        <v>2163.4106976226767</v>
      </c>
      <c r="K45" s="77">
        <f t="shared" si="8"/>
        <v>2154.3730017620164</v>
      </c>
      <c r="L45" s="77">
        <f t="shared" si="9"/>
        <v>2143.575634088741</v>
      </c>
      <c r="M45" s="77">
        <f t="shared" si="10"/>
        <v>2130.9430380073536</v>
      </c>
      <c r="N45" s="77">
        <f t="shared" si="11"/>
        <v>2116.3973639249148</v>
      </c>
      <c r="O45" s="78">
        <f t="shared" si="12"/>
        <v>2099.8584193728589</v>
      </c>
      <c r="P45" s="77">
        <f t="shared" si="13"/>
        <v>2081.2436187909739</v>
      </c>
      <c r="Q45" s="77">
        <f t="shared" si="14"/>
        <v>2060.4679330156732</v>
      </c>
      <c r="R45" s="77">
        <f t="shared" si="15"/>
        <v>2037.4438385184708</v>
      </c>
      <c r="S45" s="77">
        <f t="shared" si="16"/>
        <v>2012.0812664436837</v>
      </c>
      <c r="T45" s="77">
        <f t="shared" si="17"/>
        <v>1984.2875514986692</v>
      </c>
      <c r="U45" s="77">
        <f t="shared" si="18"/>
        <v>1953.9673807533329</v>
      </c>
      <c r="V45" s="77">
        <f t="shared" si="19"/>
        <v>1921.0227424102115</v>
      </c>
      <c r="W45" s="77">
        <f t="shared" si="20"/>
        <v>1885.3528746103884</v>
      </c>
      <c r="X45" s="77">
        <f t="shared" si="21"/>
        <v>1846.8542143455775</v>
      </c>
      <c r="Y45" s="77">
        <f t="shared" si="22"/>
        <v>1805.4203465510411</v>
      </c>
      <c r="Z45" s="77">
        <f t="shared" si="23"/>
        <v>1760.941953459419</v>
      </c>
      <c r="AA45" s="77">
        <f t="shared" si="24"/>
        <v>1713.3067643008126</v>
      </c>
      <c r="AB45" s="77">
        <f t="shared" si="25"/>
        <v>1662.3995054398936</v>
      </c>
      <c r="AC45" s="77">
        <f t="shared" si="26"/>
        <v>1608.1018510469321</v>
      </c>
      <c r="AD45" s="77">
        <f t="shared" si="27"/>
        <v>1550.2923744056075</v>
      </c>
      <c r="AE45" s="77">
        <f t="shared" si="28"/>
        <v>1488.8464999670705</v>
      </c>
      <c r="AF45" s="77">
        <f t="shared" si="29"/>
        <v>1423.6364562664673</v>
      </c>
      <c r="AG45" s="77">
        <f t="shared" si="30"/>
        <v>1354.5312298253314</v>
      </c>
      <c r="AH45" s="77">
        <f t="shared" si="31"/>
        <v>1281.3965201704934</v>
      </c>
      <c r="AI45" s="77">
        <f t="shared" si="32"/>
        <v>1204.0946961084246</v>
      </c>
      <c r="AJ45" s="77">
        <f t="shared" si="34"/>
        <v>1122.4847534017558</v>
      </c>
      <c r="AK45" s="77">
        <f t="shared" si="36"/>
        <v>1036.4222740034786</v>
      </c>
      <c r="AL45" s="77">
        <f t="shared" si="38"/>
        <v>945.75938701345751</v>
      </c>
      <c r="AM45" s="77">
        <f t="shared" si="39"/>
        <v>850.34473153114686</v>
      </c>
      <c r="AN45" s="77">
        <f t="shared" si="40"/>
        <v>750.02342158851877</v>
      </c>
      <c r="AO45" s="77">
        <f t="shared" si="41"/>
        <v>644.63701335739086</v>
      </c>
      <c r="AP45" s="77">
        <f t="shared" si="42"/>
        <v>534.02347483639528</v>
      </c>
      <c r="AQ45" s="77">
        <f t="shared" si="43"/>
        <v>418.01715823405357</v>
      </c>
      <c r="AR45" s="77">
        <f t="shared" ref="AR45:AR55" si="44">((0.004*$A4^2+0.567*A4+1.2622)/100)*AR$2</f>
        <v>296.44877527640818</v>
      </c>
    </row>
    <row r="46" spans="1:47">
      <c r="A46" s="77">
        <v>42</v>
      </c>
      <c r="B46" s="77">
        <f>SUM(C46:EW46)-SUM(B$4:$B45)</f>
        <v>4979.8588313387736</v>
      </c>
      <c r="C46" s="77">
        <f t="shared" si="0"/>
        <v>25705.759999999998</v>
      </c>
      <c r="D46" s="77">
        <f t="shared" si="33"/>
        <v>2248.7903999999962</v>
      </c>
      <c r="E46" s="77">
        <f t="shared" si="35"/>
        <v>2250.1775519999987</v>
      </c>
      <c r="F46" s="77">
        <f t="shared" si="37"/>
        <v>2250.2351001600045</v>
      </c>
      <c r="G46" s="77">
        <f t="shared" si="4"/>
        <v>2248.900352164796</v>
      </c>
      <c r="H46" s="78">
        <f t="shared" si="5"/>
        <v>2246.1086007743093</v>
      </c>
      <c r="I46" s="77">
        <f t="shared" si="6"/>
        <v>2241.793075850228</v>
      </c>
      <c r="J46" s="77">
        <f t="shared" si="7"/>
        <v>2235.8848958128006</v>
      </c>
      <c r="K46" s="77">
        <f t="shared" si="8"/>
        <v>2228.3130185513592</v>
      </c>
      <c r="L46" s="77">
        <f t="shared" si="9"/>
        <v>2219.0041918148859</v>
      </c>
      <c r="M46" s="77">
        <f t="shared" si="10"/>
        <v>2207.882903111396</v>
      </c>
      <c r="N46" s="77">
        <f t="shared" si="11"/>
        <v>2194.8713291475769</v>
      </c>
      <c r="O46" s="78">
        <f t="shared" si="12"/>
        <v>2179.8892848426635</v>
      </c>
      <c r="P46" s="77">
        <f t="shared" si="13"/>
        <v>2162.8541719540494</v>
      </c>
      <c r="Q46" s="77">
        <f t="shared" si="14"/>
        <v>2143.6809273546924</v>
      </c>
      <c r="R46" s="77">
        <f t="shared" si="15"/>
        <v>2122.2819710061444</v>
      </c>
      <c r="S46" s="77">
        <f t="shared" si="16"/>
        <v>2098.5671536740251</v>
      </c>
      <c r="T46" s="77">
        <f t="shared" si="17"/>
        <v>2072.4437044370002</v>
      </c>
      <c r="U46" s="77">
        <f t="shared" si="18"/>
        <v>2043.8161780436253</v>
      </c>
      <c r="V46" s="77">
        <f t="shared" si="19"/>
        <v>2012.5864021759387</v>
      </c>
      <c r="W46" s="77">
        <f t="shared" si="20"/>
        <v>1978.6534246825147</v>
      </c>
      <c r="X46" s="77">
        <f t="shared" si="21"/>
        <v>1941.9134608486977</v>
      </c>
      <c r="Y46" s="77">
        <f t="shared" si="22"/>
        <v>1902.2598407759506</v>
      </c>
      <c r="Z46" s="77">
        <f t="shared" si="23"/>
        <v>1859.5829569475723</v>
      </c>
      <c r="AA46" s="77">
        <f t="shared" si="24"/>
        <v>1813.7702120632011</v>
      </c>
      <c r="AB46" s="77">
        <f t="shared" si="25"/>
        <v>1764.7059672298326</v>
      </c>
      <c r="AC46" s="77">
        <f t="shared" si="26"/>
        <v>1712.2714906030888</v>
      </c>
      <c r="AD46" s="77">
        <f t="shared" si="27"/>
        <v>1656.3449065783432</v>
      </c>
      <c r="AE46" s="77">
        <f t="shared" si="28"/>
        <v>1596.8011456377806</v>
      </c>
      <c r="AF46" s="77">
        <f t="shared" si="29"/>
        <v>1533.5118949660734</v>
      </c>
      <c r="AG46" s="77">
        <f t="shared" si="30"/>
        <v>1466.3455499544643</v>
      </c>
      <c r="AH46" s="77">
        <f t="shared" si="31"/>
        <v>1395.1671667200953</v>
      </c>
      <c r="AI46" s="77">
        <f t="shared" si="32"/>
        <v>1319.838415775607</v>
      </c>
      <c r="AJ46" s="77">
        <f t="shared" si="34"/>
        <v>1240.2175369916793</v>
      </c>
      <c r="AK46" s="77">
        <f t="shared" si="36"/>
        <v>1156.159296003807</v>
      </c>
      <c r="AL46" s="77">
        <f t="shared" si="38"/>
        <v>1067.5149422235841</v>
      </c>
      <c r="AM46" s="77">
        <f t="shared" si="39"/>
        <v>974.13216862385866</v>
      </c>
      <c r="AN46" s="77">
        <f t="shared" si="40"/>
        <v>875.85507347708278</v>
      </c>
      <c r="AO46" s="77">
        <f t="shared" si="41"/>
        <v>772.52412423617432</v>
      </c>
      <c r="AP46" s="77">
        <f t="shared" si="42"/>
        <v>663.97612375811161</v>
      </c>
      <c r="AQ46" s="77">
        <f t="shared" si="43"/>
        <v>548.21997153955454</v>
      </c>
      <c r="AR46" s="77">
        <f t="shared" si="44"/>
        <v>430.55767298107395</v>
      </c>
      <c r="AS46" s="77">
        <f t="shared" ref="AS46:AS55" si="45">((0.004*$A4^2+0.567*A4+1.2622)/100)*AS$2</f>
        <v>305.34223853470121</v>
      </c>
    </row>
    <row r="47" spans="1:47">
      <c r="A47" s="77">
        <v>43</v>
      </c>
      <c r="B47" s="77">
        <f>SUM(C47:EW47)-SUM(B$4:$B46)</f>
        <v>5177.0371149632265</v>
      </c>
      <c r="C47" s="77">
        <f t="shared" si="0"/>
        <v>26431.359999999997</v>
      </c>
      <c r="D47" s="77">
        <f t="shared" si="33"/>
        <v>2313.5183999999963</v>
      </c>
      <c r="E47" s="77">
        <f t="shared" si="35"/>
        <v>2316.2541119999983</v>
      </c>
      <c r="F47" s="77">
        <f t="shared" si="37"/>
        <v>2317.6828785600046</v>
      </c>
      <c r="G47" s="77">
        <f t="shared" si="4"/>
        <v>2317.7421531647956</v>
      </c>
      <c r="H47" s="78">
        <f t="shared" si="5"/>
        <v>2316.3673627297494</v>
      </c>
      <c r="I47" s="77">
        <f t="shared" si="6"/>
        <v>2313.4918587975344</v>
      </c>
      <c r="J47" s="77">
        <f t="shared" si="7"/>
        <v>2309.0468681257253</v>
      </c>
      <c r="K47" s="77">
        <f t="shared" si="8"/>
        <v>2302.9614426871872</v>
      </c>
      <c r="L47" s="77">
        <f t="shared" si="9"/>
        <v>2295.1624091079093</v>
      </c>
      <c r="M47" s="77">
        <f t="shared" si="10"/>
        <v>2285.5743175693246</v>
      </c>
      <c r="N47" s="77">
        <f t="shared" si="11"/>
        <v>2274.1193902047407</v>
      </c>
      <c r="O47" s="78">
        <f t="shared" si="12"/>
        <v>2260.7174690220054</v>
      </c>
      <c r="P47" s="77">
        <f t="shared" si="13"/>
        <v>2245.2859633879484</v>
      </c>
      <c r="Q47" s="77">
        <f t="shared" si="14"/>
        <v>2227.7397971126597</v>
      </c>
      <c r="R47" s="77">
        <f t="shared" si="15"/>
        <v>2207.9913551753339</v>
      </c>
      <c r="S47" s="77">
        <f t="shared" si="16"/>
        <v>2185.9504301363286</v>
      </c>
      <c r="T47" s="77">
        <f t="shared" si="17"/>
        <v>2161.524168284252</v>
      </c>
      <c r="U47" s="77">
        <f t="shared" si="18"/>
        <v>2134.6170155701061</v>
      </c>
      <c r="V47" s="77">
        <f t="shared" si="19"/>
        <v>2105.1306633849399</v>
      </c>
      <c r="W47" s="77">
        <f t="shared" si="20"/>
        <v>2072.9639942412136</v>
      </c>
      <c r="X47" s="77">
        <f t="shared" si="21"/>
        <v>2038.013027422988</v>
      </c>
      <c r="Y47" s="77">
        <f t="shared" si="22"/>
        <v>2000.1708646741647</v>
      </c>
      <c r="Z47" s="77">
        <f t="shared" si="23"/>
        <v>1959.3276359992292</v>
      </c>
      <c r="AA47" s="77">
        <f t="shared" si="24"/>
        <v>1915.370445655999</v>
      </c>
      <c r="AB47" s="77">
        <f t="shared" si="25"/>
        <v>1868.1833184250925</v>
      </c>
      <c r="AC47" s="77">
        <f t="shared" si="26"/>
        <v>1817.6471462467257</v>
      </c>
      <c r="AD47" s="77">
        <f t="shared" si="27"/>
        <v>1763.6396353211846</v>
      </c>
      <c r="AE47" s="77">
        <f t="shared" si="28"/>
        <v>1706.0352537756987</v>
      </c>
      <c r="AF47" s="77">
        <f t="shared" si="29"/>
        <v>1644.7051800069041</v>
      </c>
      <c r="AG47" s="77">
        <f t="shared" si="30"/>
        <v>1579.5172518150587</v>
      </c>
      <c r="AH47" s="77">
        <f t="shared" si="31"/>
        <v>1510.3359164531025</v>
      </c>
      <c r="AI47" s="77">
        <f t="shared" si="32"/>
        <v>1437.0221817216968</v>
      </c>
      <c r="AJ47" s="77">
        <f t="shared" si="34"/>
        <v>1359.4335682488775</v>
      </c>
      <c r="AK47" s="77">
        <f t="shared" si="36"/>
        <v>1277.4240631014279</v>
      </c>
      <c r="AL47" s="77">
        <f t="shared" si="38"/>
        <v>1190.8440748839223</v>
      </c>
      <c r="AM47" s="77">
        <f t="shared" si="39"/>
        <v>1099.5403904902887</v>
      </c>
      <c r="AN47" s="77">
        <f t="shared" si="40"/>
        <v>1003.3561336825761</v>
      </c>
      <c r="AO47" s="77">
        <f t="shared" si="41"/>
        <v>902.13072568139535</v>
      </c>
      <c r="AP47" s="77">
        <f t="shared" si="42"/>
        <v>795.69984796325855</v>
      </c>
      <c r="AQ47" s="77">
        <f t="shared" si="43"/>
        <v>678.42278484505573</v>
      </c>
      <c r="AR47" s="77">
        <f t="shared" si="44"/>
        <v>566.54550445393113</v>
      </c>
      <c r="AS47" s="77">
        <f t="shared" si="45"/>
        <v>443.47440317050734</v>
      </c>
      <c r="AT47" s="77">
        <f t="shared" ref="AT47:AT55" si="46">((0.004*$A4^2+0.567*A4+1.2622)/100)*AT$2</f>
        <v>314.50250569074257</v>
      </c>
    </row>
    <row r="48" spans="1:47">
      <c r="A48" s="77">
        <v>44</v>
      </c>
      <c r="B48" s="77">
        <f>SUM(C48:EW48)-SUM(B$4:$B47)</f>
        <v>5380.5694733226701</v>
      </c>
      <c r="C48" s="77">
        <f t="shared" si="0"/>
        <v>27163.359999999997</v>
      </c>
      <c r="D48" s="77">
        <f t="shared" si="33"/>
        <v>2378.8223999999959</v>
      </c>
      <c r="E48" s="77">
        <f t="shared" si="35"/>
        <v>2382.9239519999987</v>
      </c>
      <c r="F48" s="77">
        <f t="shared" si="37"/>
        <v>2385.7417353600044</v>
      </c>
      <c r="G48" s="77">
        <f t="shared" si="4"/>
        <v>2387.2133649167954</v>
      </c>
      <c r="H48" s="78">
        <f t="shared" si="5"/>
        <v>2387.2744177597492</v>
      </c>
      <c r="I48" s="77">
        <f t="shared" si="6"/>
        <v>2385.8583836116377</v>
      </c>
      <c r="J48" s="77">
        <f t="shared" si="7"/>
        <v>2382.8966145614504</v>
      </c>
      <c r="K48" s="77">
        <f t="shared" si="8"/>
        <v>2378.3182741694995</v>
      </c>
      <c r="L48" s="77">
        <f t="shared" si="9"/>
        <v>2372.0502859678118</v>
      </c>
      <c r="M48" s="77">
        <f t="shared" si="10"/>
        <v>2364.0172813811387</v>
      </c>
      <c r="N48" s="77">
        <f t="shared" si="11"/>
        <v>2354.1415470964071</v>
      </c>
      <c r="O48" s="78">
        <f t="shared" si="12"/>
        <v>2342.342971910884</v>
      </c>
      <c r="P48" s="77">
        <f t="shared" si="13"/>
        <v>2328.5389930926708</v>
      </c>
      <c r="Q48" s="77">
        <f t="shared" si="14"/>
        <v>2312.6445422895754</v>
      </c>
      <c r="R48" s="77">
        <f t="shared" si="15"/>
        <v>2294.5719910260405</v>
      </c>
      <c r="S48" s="77">
        <f t="shared" si="16"/>
        <v>2274.2310958305939</v>
      </c>
      <c r="T48" s="77">
        <f t="shared" si="17"/>
        <v>2251.528943040425</v>
      </c>
      <c r="U48" s="77">
        <f t="shared" si="18"/>
        <v>2226.3698933327751</v>
      </c>
      <c r="V48" s="77">
        <f t="shared" si="19"/>
        <v>2198.6555260372156</v>
      </c>
      <c r="W48" s="77">
        <f t="shared" si="20"/>
        <v>2168.2845832864846</v>
      </c>
      <c r="X48" s="77">
        <f t="shared" si="21"/>
        <v>2135.1529140684474</v>
      </c>
      <c r="Y48" s="77">
        <f t="shared" si="22"/>
        <v>2099.153418245684</v>
      </c>
      <c r="Z48" s="77">
        <f t="shared" si="23"/>
        <v>2060.1759906143898</v>
      </c>
      <c r="AA48" s="77">
        <f t="shared" si="24"/>
        <v>2018.1074650792054</v>
      </c>
      <c r="AB48" s="77">
        <f t="shared" si="25"/>
        <v>1972.8315590256741</v>
      </c>
      <c r="AC48" s="77">
        <f t="shared" si="26"/>
        <v>1924.2288179778434</v>
      </c>
      <c r="AD48" s="77">
        <f t="shared" si="27"/>
        <v>1872.176560634131</v>
      </c>
      <c r="AE48" s="77">
        <f t="shared" si="28"/>
        <v>1816.5488243808256</v>
      </c>
      <c r="AF48" s="77">
        <f t="shared" si="29"/>
        <v>1757.2163113889592</v>
      </c>
      <c r="AG48" s="77">
        <f t="shared" si="30"/>
        <v>1694.0463354071146</v>
      </c>
      <c r="AH48" s="77">
        <f t="shared" si="31"/>
        <v>1626.902769369515</v>
      </c>
      <c r="AI48" s="77">
        <f t="shared" si="32"/>
        <v>1555.645993946694</v>
      </c>
      <c r="AJ48" s="77">
        <f t="shared" si="34"/>
        <v>1480.13284717335</v>
      </c>
      <c r="AK48" s="77">
        <f t="shared" si="36"/>
        <v>1400.2165752963417</v>
      </c>
      <c r="AL48" s="77">
        <f t="shared" si="38"/>
        <v>1315.7467849944719</v>
      </c>
      <c r="AM48" s="77">
        <f t="shared" si="39"/>
        <v>1226.5693971304368</v>
      </c>
      <c r="AN48" s="77">
        <f t="shared" si="40"/>
        <v>1132.5266022049993</v>
      </c>
      <c r="AO48" s="77">
        <f t="shared" si="41"/>
        <v>1033.4568176930534</v>
      </c>
      <c r="AP48" s="77">
        <f t="shared" si="42"/>
        <v>929.19464745183586</v>
      </c>
      <c r="AQ48" s="77">
        <f t="shared" si="43"/>
        <v>808.62559815055681</v>
      </c>
      <c r="AR48" s="77">
        <f t="shared" si="44"/>
        <v>704.41226969497984</v>
      </c>
      <c r="AS48" s="77">
        <f t="shared" si="45"/>
        <v>583.54186958755054</v>
      </c>
      <c r="AT48" s="77">
        <f t="shared" si="46"/>
        <v>456.778635265623</v>
      </c>
      <c r="AU48" s="77">
        <f t="shared" ref="AU48:AU55" si="47">((0.004*$A4^2+0.567*A4+1.2622)/100)*AU$2</f>
        <v>323.93758086146477</v>
      </c>
    </row>
    <row r="49" spans="1:63">
      <c r="A49" s="77">
        <v>45</v>
      </c>
      <c r="B49" s="77">
        <f>SUM(C49:EW49)-SUM(B$4:$B48)</f>
        <v>5590.6465286593302</v>
      </c>
      <c r="C49" s="77">
        <f t="shared" si="0"/>
        <v>27901.759999999998</v>
      </c>
      <c r="D49" s="77">
        <f t="shared" si="33"/>
        <v>2444.702399999996</v>
      </c>
      <c r="E49" s="77">
        <f t="shared" si="35"/>
        <v>2450.1870719999984</v>
      </c>
      <c r="F49" s="77">
        <f t="shared" si="37"/>
        <v>2454.4116705600049</v>
      </c>
      <c r="G49" s="77">
        <f t="shared" si="4"/>
        <v>2457.3139874207955</v>
      </c>
      <c r="H49" s="78">
        <f t="shared" si="5"/>
        <v>2458.8297658643096</v>
      </c>
      <c r="I49" s="77">
        <f t="shared" si="6"/>
        <v>2458.8926502925378</v>
      </c>
      <c r="J49" s="77">
        <f t="shared" si="7"/>
        <v>2457.4341351199769</v>
      </c>
      <c r="K49" s="77">
        <f t="shared" si="8"/>
        <v>2454.3835129982967</v>
      </c>
      <c r="L49" s="77">
        <f t="shared" si="9"/>
        <v>2449.6678223945942</v>
      </c>
      <c r="M49" s="77">
        <f t="shared" si="10"/>
        <v>2443.2117945468381</v>
      </c>
      <c r="N49" s="77">
        <f t="shared" si="11"/>
        <v>2434.9377998225755</v>
      </c>
      <c r="O49" s="78">
        <f t="shared" si="12"/>
        <v>2424.7657935093007</v>
      </c>
      <c r="P49" s="77">
        <f t="shared" si="13"/>
        <v>2412.6132610682162</v>
      </c>
      <c r="Q49" s="77">
        <f t="shared" si="14"/>
        <v>2398.3951628854388</v>
      </c>
      <c r="R49" s="77">
        <f t="shared" si="15"/>
        <v>2382.0238785582633</v>
      </c>
      <c r="S49" s="77">
        <f t="shared" si="16"/>
        <v>2363.4091507568219</v>
      </c>
      <c r="T49" s="77">
        <f t="shared" si="17"/>
        <v>2342.4580287055187</v>
      </c>
      <c r="U49" s="77">
        <f t="shared" si="18"/>
        <v>2319.0748113316331</v>
      </c>
      <c r="V49" s="77">
        <f t="shared" si="19"/>
        <v>2293.1609901327652</v>
      </c>
      <c r="W49" s="77">
        <f t="shared" si="20"/>
        <v>2264.6151918183282</v>
      </c>
      <c r="X49" s="77">
        <f t="shared" si="21"/>
        <v>2233.333120785077</v>
      </c>
      <c r="Y49" s="77">
        <f t="shared" si="22"/>
        <v>2199.2075014905076</v>
      </c>
      <c r="Z49" s="77">
        <f t="shared" si="23"/>
        <v>2162.1280207930545</v>
      </c>
      <c r="AA49" s="77">
        <f t="shared" si="24"/>
        <v>2121.9812703328207</v>
      </c>
      <c r="AB49" s="77">
        <f t="shared" si="25"/>
        <v>2078.6506890315768</v>
      </c>
      <c r="AC49" s="77">
        <f t="shared" si="26"/>
        <v>2032.0165057964423</v>
      </c>
      <c r="AD49" s="77">
        <f t="shared" si="27"/>
        <v>1981.9556825171824</v>
      </c>
      <c r="AE49" s="77">
        <f t="shared" si="28"/>
        <v>1928.3418574531606</v>
      </c>
      <c r="AF49" s="77">
        <f t="shared" si="29"/>
        <v>1871.0452891122393</v>
      </c>
      <c r="AG49" s="77">
        <f t="shared" si="30"/>
        <v>1809.9328007306315</v>
      </c>
      <c r="AH49" s="77">
        <f t="shared" si="31"/>
        <v>1744.8677254693328</v>
      </c>
      <c r="AI49" s="77">
        <f t="shared" si="32"/>
        <v>1675.7098524505989</v>
      </c>
      <c r="AJ49" s="77">
        <f t="shared" si="34"/>
        <v>1602.3153737650973</v>
      </c>
      <c r="AK49" s="77">
        <f t="shared" si="36"/>
        <v>1524.5368325885484</v>
      </c>
      <c r="AL49" s="77">
        <f t="shared" si="38"/>
        <v>1442.2230725552336</v>
      </c>
      <c r="AM49" s="77">
        <f t="shared" si="39"/>
        <v>1355.2191885443026</v>
      </c>
      <c r="AN49" s="77">
        <f t="shared" si="40"/>
        <v>1263.366479044352</v>
      </c>
      <c r="AO49" s="77">
        <f t="shared" si="41"/>
        <v>1166.5024002711493</v>
      </c>
      <c r="AP49" s="77">
        <f t="shared" si="42"/>
        <v>1064.4605222238436</v>
      </c>
      <c r="AQ49" s="77">
        <f t="shared" si="43"/>
        <v>938.82841145605801</v>
      </c>
      <c r="AR49" s="77">
        <f t="shared" si="44"/>
        <v>844.15796870422002</v>
      </c>
      <c r="AS49" s="77">
        <f t="shared" si="45"/>
        <v>725.54463778583113</v>
      </c>
      <c r="AT49" s="77">
        <f t="shared" si="46"/>
        <v>601.04812567517763</v>
      </c>
      <c r="AU49" s="77">
        <f t="shared" si="47"/>
        <v>470.48199432359155</v>
      </c>
      <c r="AV49" s="77">
        <f t="shared" ref="AV49:AV55" si="48">((0.004*$A4^2+0.567*A4+1.2622)/100)*AV$2</f>
        <v>333.65570828730858</v>
      </c>
    </row>
    <row r="50" spans="1:63">
      <c r="A50" s="77">
        <v>46</v>
      </c>
      <c r="B50" s="77">
        <f>SUM(C50:EW50)-SUM(B$4:$B49)</f>
        <v>5807.4646218821435</v>
      </c>
      <c r="C50" s="77">
        <f t="shared" si="0"/>
        <v>28646.560000000001</v>
      </c>
      <c r="D50" s="77">
        <f t="shared" si="33"/>
        <v>2511.1583999999962</v>
      </c>
      <c r="E50" s="77">
        <f t="shared" si="35"/>
        <v>2518.0434719999985</v>
      </c>
      <c r="F50" s="77">
        <f t="shared" si="37"/>
        <v>2523.6926841600048</v>
      </c>
      <c r="G50" s="77">
        <f t="shared" si="4"/>
        <v>2528.0440206767958</v>
      </c>
      <c r="H50" s="78">
        <f t="shared" si="5"/>
        <v>2531.0334070434296</v>
      </c>
      <c r="I50" s="77">
        <f t="shared" si="6"/>
        <v>2532.5946588402344</v>
      </c>
      <c r="J50" s="77">
        <f t="shared" si="7"/>
        <v>2532.6594298013033</v>
      </c>
      <c r="K50" s="77">
        <f t="shared" si="8"/>
        <v>2531.1571591735787</v>
      </c>
      <c r="L50" s="77">
        <f t="shared" si="9"/>
        <v>2528.0150183882556</v>
      </c>
      <c r="M50" s="77">
        <f t="shared" si="10"/>
        <v>2523.1578570664237</v>
      </c>
      <c r="N50" s="77">
        <f t="shared" si="11"/>
        <v>2516.5081483832464</v>
      </c>
      <c r="O50" s="78">
        <f t="shared" si="12"/>
        <v>2507.9859338172541</v>
      </c>
      <c r="P50" s="77">
        <f t="shared" si="13"/>
        <v>2497.5087673145854</v>
      </c>
      <c r="Q50" s="77">
        <f t="shared" si="14"/>
        <v>2484.9916589002505</v>
      </c>
      <c r="R50" s="77">
        <f t="shared" si="15"/>
        <v>2470.3470177720028</v>
      </c>
      <c r="S50" s="77">
        <f t="shared" si="16"/>
        <v>2453.4845949150113</v>
      </c>
      <c r="T50" s="77">
        <f t="shared" si="17"/>
        <v>2434.3114252795335</v>
      </c>
      <c r="U50" s="77">
        <f t="shared" si="18"/>
        <v>2412.7317695666793</v>
      </c>
      <c r="V50" s="77">
        <f t="shared" si="19"/>
        <v>2388.6470556715894</v>
      </c>
      <c r="W50" s="77">
        <f t="shared" si="20"/>
        <v>2361.9558198367445</v>
      </c>
      <c r="X50" s="77">
        <f t="shared" si="21"/>
        <v>2332.5536475728754</v>
      </c>
      <c r="Y50" s="77">
        <f t="shared" si="22"/>
        <v>2300.333114408636</v>
      </c>
      <c r="Z50" s="77">
        <f t="shared" si="23"/>
        <v>2265.1837265352228</v>
      </c>
      <c r="AA50" s="77">
        <f t="shared" si="24"/>
        <v>2226.9918614168455</v>
      </c>
      <c r="AB50" s="77">
        <f t="shared" si="25"/>
        <v>2185.6407084428001</v>
      </c>
      <c r="AC50" s="77">
        <f t="shared" si="26"/>
        <v>2141.0102097025219</v>
      </c>
      <c r="AD50" s="77">
        <f t="shared" si="27"/>
        <v>2092.9770009703398</v>
      </c>
      <c r="AE50" s="77">
        <f t="shared" si="28"/>
        <v>2041.4143529927039</v>
      </c>
      <c r="AF50" s="77">
        <f t="shared" si="29"/>
        <v>1986.1921131767438</v>
      </c>
      <c r="AG50" s="77">
        <f t="shared" si="30"/>
        <v>1927.1766477856102</v>
      </c>
      <c r="AH50" s="77">
        <f t="shared" si="31"/>
        <v>1864.2307847525556</v>
      </c>
      <c r="AI50" s="77">
        <f t="shared" si="32"/>
        <v>1797.2137572334111</v>
      </c>
      <c r="AJ50" s="77">
        <f t="shared" si="34"/>
        <v>1725.9811480241196</v>
      </c>
      <c r="AK50" s="77">
        <f t="shared" si="36"/>
        <v>1650.384834978048</v>
      </c>
      <c r="AL50" s="77">
        <f t="shared" si="38"/>
        <v>1570.2729375662063</v>
      </c>
      <c r="AM50" s="77">
        <f t="shared" si="39"/>
        <v>1485.4897647318867</v>
      </c>
      <c r="AN50" s="77">
        <f t="shared" si="40"/>
        <v>1395.875764200634</v>
      </c>
      <c r="AO50" s="77">
        <f t="shared" si="41"/>
        <v>1301.2674734156826</v>
      </c>
      <c r="AP50" s="77">
        <f t="shared" si="42"/>
        <v>1201.4974722792822</v>
      </c>
      <c r="AQ50" s="77">
        <f t="shared" si="43"/>
        <v>1069.0312247615589</v>
      </c>
      <c r="AR50" s="77">
        <f t="shared" si="44"/>
        <v>985.78260148165157</v>
      </c>
      <c r="AS50" s="77">
        <f t="shared" si="45"/>
        <v>869.48270776534878</v>
      </c>
      <c r="AT50" s="77">
        <f t="shared" si="46"/>
        <v>747.31097691940681</v>
      </c>
      <c r="AU50" s="77">
        <f t="shared" si="47"/>
        <v>619.07956944543275</v>
      </c>
      <c r="AV50" s="77">
        <f t="shared" si="48"/>
        <v>484.59645415329908</v>
      </c>
      <c r="AW50" s="77">
        <f t="shared" ref="AW50:AW55" si="49">((0.004*$A4^2+0.567*A4+1.2622)/100)*AW$2</f>
        <v>343.66537953592712</v>
      </c>
    </row>
    <row r="51" spans="1:63">
      <c r="A51" s="77">
        <v>47</v>
      </c>
      <c r="B51" s="77">
        <f>SUM(C51:EW51)-SUM(B$4:$B50)</f>
        <v>6031.2259841278719</v>
      </c>
      <c r="C51" s="77">
        <f t="shared" si="0"/>
        <v>29397.760000000002</v>
      </c>
      <c r="D51" s="77">
        <f t="shared" si="33"/>
        <v>2578.1903999999963</v>
      </c>
      <c r="E51" s="77">
        <f t="shared" si="35"/>
        <v>2586.4931519999986</v>
      </c>
      <c r="F51" s="77">
        <f t="shared" si="37"/>
        <v>2593.5847761600053</v>
      </c>
      <c r="G51" s="77">
        <f t="shared" si="4"/>
        <v>2599.4034646847954</v>
      </c>
      <c r="H51" s="78">
        <f t="shared" si="5"/>
        <v>2603.8853412971102</v>
      </c>
      <c r="I51" s="77">
        <f t="shared" si="6"/>
        <v>2606.9644092547283</v>
      </c>
      <c r="J51" s="77">
        <f t="shared" si="7"/>
        <v>2608.5724986054306</v>
      </c>
      <c r="K51" s="77">
        <f t="shared" si="8"/>
        <v>2608.6392126953451</v>
      </c>
      <c r="L51" s="77">
        <f t="shared" si="9"/>
        <v>2607.0918739487961</v>
      </c>
      <c r="M51" s="77">
        <f t="shared" si="10"/>
        <v>2603.8554689398943</v>
      </c>
      <c r="N51" s="77">
        <f t="shared" si="11"/>
        <v>2598.8525927784194</v>
      </c>
      <c r="O51" s="78">
        <f t="shared" si="12"/>
        <v>2592.0033928347448</v>
      </c>
      <c r="P51" s="77">
        <f t="shared" si="13"/>
        <v>2583.2255118317776</v>
      </c>
      <c r="Q51" s="77">
        <f t="shared" si="14"/>
        <v>2572.4340303340105</v>
      </c>
      <c r="R51" s="77">
        <f t="shared" si="15"/>
        <v>2559.5414086672586</v>
      </c>
      <c r="S51" s="77">
        <f t="shared" si="16"/>
        <v>2544.4574283051629</v>
      </c>
      <c r="T51" s="77">
        <f t="shared" si="17"/>
        <v>2527.089132762469</v>
      </c>
      <c r="U51" s="77">
        <f t="shared" si="18"/>
        <v>2507.3407680379146</v>
      </c>
      <c r="V51" s="77">
        <f t="shared" si="19"/>
        <v>2485.1137226536871</v>
      </c>
      <c r="W51" s="77">
        <f t="shared" si="20"/>
        <v>2460.306467341733</v>
      </c>
      <c r="X51" s="77">
        <f t="shared" si="21"/>
        <v>2432.8144944318437</v>
      </c>
      <c r="Y51" s="77">
        <f t="shared" si="22"/>
        <v>2402.530257000069</v>
      </c>
      <c r="Z51" s="77">
        <f t="shared" si="23"/>
        <v>2369.3431078408953</v>
      </c>
      <c r="AA51" s="77">
        <f t="shared" si="24"/>
        <v>2333.1392383312791</v>
      </c>
      <c r="AB51" s="77">
        <f t="shared" si="25"/>
        <v>2293.8016172593452</v>
      </c>
      <c r="AC51" s="77">
        <f t="shared" si="26"/>
        <v>2251.2099296960819</v>
      </c>
      <c r="AD51" s="77">
        <f t="shared" si="27"/>
        <v>2205.2405159936015</v>
      </c>
      <c r="AE51" s="77">
        <f t="shared" si="28"/>
        <v>2155.7663109994564</v>
      </c>
      <c r="AF51" s="77">
        <f t="shared" si="29"/>
        <v>2102.6567835824726</v>
      </c>
      <c r="AG51" s="77">
        <f t="shared" si="30"/>
        <v>2045.77787657205</v>
      </c>
      <c r="AH51" s="77">
        <f t="shared" si="31"/>
        <v>1984.9919472191839</v>
      </c>
      <c r="AI51" s="77">
        <f t="shared" si="32"/>
        <v>1920.1577082951305</v>
      </c>
      <c r="AJ51" s="77">
        <f t="shared" si="34"/>
        <v>1851.1301699504163</v>
      </c>
      <c r="AK51" s="77">
        <f t="shared" si="36"/>
        <v>1777.7605824648406</v>
      </c>
      <c r="AL51" s="77">
        <f t="shared" si="38"/>
        <v>1699.8963800273912</v>
      </c>
      <c r="AM51" s="77">
        <f t="shared" si="39"/>
        <v>1617.3811256931883</v>
      </c>
      <c r="AN51" s="77">
        <f t="shared" si="40"/>
        <v>1530.0544576738457</v>
      </c>
      <c r="AO51" s="77">
        <f t="shared" si="41"/>
        <v>1437.752037126653</v>
      </c>
      <c r="AP51" s="77">
        <f t="shared" si="42"/>
        <v>1340.3054976181513</v>
      </c>
      <c r="AQ51" s="77">
        <f t="shared" si="43"/>
        <v>1199.2340380670601</v>
      </c>
      <c r="AR51" s="77">
        <f t="shared" si="44"/>
        <v>1129.2861680272745</v>
      </c>
      <c r="AS51" s="77">
        <f t="shared" si="45"/>
        <v>1015.3560795261037</v>
      </c>
      <c r="AT51" s="77">
        <f t="shared" si="46"/>
        <v>895.56718899831014</v>
      </c>
      <c r="AU51" s="77">
        <f t="shared" si="47"/>
        <v>769.73030622698877</v>
      </c>
      <c r="AV51" s="77">
        <f t="shared" si="48"/>
        <v>637.65195652879549</v>
      </c>
      <c r="AW51" s="77">
        <f t="shared" si="49"/>
        <v>499.13434777789701</v>
      </c>
      <c r="AX51" s="77">
        <f>((0.004*$A4^2+0.567*A4+1.2622)/100)*AX$2</f>
        <v>353.97534092200493</v>
      </c>
    </row>
    <row r="52" spans="1:63">
      <c r="A52" s="77">
        <v>48</v>
      </c>
      <c r="B52" s="77">
        <f>SUM(C52:EW52)-SUM(B$4:$B51)</f>
        <v>6262.1389134674537</v>
      </c>
      <c r="C52" s="77">
        <f t="shared" si="0"/>
        <v>30155.360000000001</v>
      </c>
      <c r="D52" s="77">
        <f t="shared" si="33"/>
        <v>2645.798399999996</v>
      </c>
      <c r="E52" s="77">
        <f t="shared" si="35"/>
        <v>2655.5361119999989</v>
      </c>
      <c r="F52" s="77">
        <f t="shared" si="37"/>
        <v>2664.0879465600055</v>
      </c>
      <c r="G52" s="77">
        <f t="shared" si="4"/>
        <v>2671.3923194447948</v>
      </c>
      <c r="H52" s="78">
        <f t="shared" si="5"/>
        <v>2677.3855686253501</v>
      </c>
      <c r="I52" s="77">
        <f t="shared" si="6"/>
        <v>2682.001901536019</v>
      </c>
      <c r="J52" s="77">
        <f t="shared" si="7"/>
        <v>2685.1733415323588</v>
      </c>
      <c r="K52" s="77">
        <f t="shared" si="8"/>
        <v>2686.8296735635963</v>
      </c>
      <c r="L52" s="77">
        <f t="shared" si="9"/>
        <v>2686.8983890762161</v>
      </c>
      <c r="M52" s="77">
        <f t="shared" si="10"/>
        <v>2685.3046301672512</v>
      </c>
      <c r="N52" s="77">
        <f t="shared" si="11"/>
        <v>2681.9711330080945</v>
      </c>
      <c r="O52" s="78">
        <f t="shared" si="12"/>
        <v>2676.8181705617735</v>
      </c>
      <c r="P52" s="77">
        <f t="shared" si="13"/>
        <v>2669.7634946197936</v>
      </c>
      <c r="Q52" s="77">
        <f t="shared" si="14"/>
        <v>2660.7222771867177</v>
      </c>
      <c r="R52" s="77">
        <f t="shared" si="15"/>
        <v>2649.6070512440315</v>
      </c>
      <c r="S52" s="77">
        <f t="shared" si="16"/>
        <v>2636.3276509272764</v>
      </c>
      <c r="T52" s="77">
        <f t="shared" si="17"/>
        <v>2620.7911511543257</v>
      </c>
      <c r="U52" s="77">
        <f t="shared" si="18"/>
        <v>2602.901806745338</v>
      </c>
      <c r="V52" s="77">
        <f t="shared" si="19"/>
        <v>2582.5609910790595</v>
      </c>
      <c r="W52" s="77">
        <f t="shared" si="20"/>
        <v>2559.6671343332937</v>
      </c>
      <c r="X52" s="77">
        <f t="shared" si="21"/>
        <v>2534.1156613619819</v>
      </c>
      <c r="Y52" s="77">
        <f t="shared" si="22"/>
        <v>2505.7989292648067</v>
      </c>
      <c r="Z52" s="77">
        <f t="shared" si="23"/>
        <v>2474.606164710071</v>
      </c>
      <c r="AA52" s="77">
        <f t="shared" si="24"/>
        <v>2440.4234010761215</v>
      </c>
      <c r="AB52" s="77">
        <f t="shared" si="25"/>
        <v>2403.1334154812116</v>
      </c>
      <c r="AC52" s="77">
        <f t="shared" si="26"/>
        <v>2362.615665777123</v>
      </c>
      <c r="AD52" s="77">
        <f t="shared" si="27"/>
        <v>2318.7462275869689</v>
      </c>
      <c r="AE52" s="77">
        <f t="shared" si="28"/>
        <v>2271.3977314734166</v>
      </c>
      <c r="AF52" s="77">
        <f t="shared" si="29"/>
        <v>2220.4393003294267</v>
      </c>
      <c r="AG52" s="77">
        <f t="shared" si="30"/>
        <v>2165.736487089951</v>
      </c>
      <c r="AH52" s="77">
        <f t="shared" si="31"/>
        <v>2107.1512128692175</v>
      </c>
      <c r="AI52" s="77">
        <f t="shared" si="32"/>
        <v>2044.5417056357576</v>
      </c>
      <c r="AJ52" s="77">
        <f t="shared" si="34"/>
        <v>1977.7624395439875</v>
      </c>
      <c r="AK52" s="77">
        <f t="shared" si="36"/>
        <v>1906.6640750489262</v>
      </c>
      <c r="AL52" s="77">
        <f t="shared" si="38"/>
        <v>1831.0933999387878</v>
      </c>
      <c r="AM52" s="77">
        <f t="shared" si="39"/>
        <v>1750.8932714282082</v>
      </c>
      <c r="AN52" s="77">
        <f t="shared" si="40"/>
        <v>1665.9025594639868</v>
      </c>
      <c r="AO52" s="77">
        <f t="shared" si="41"/>
        <v>1575.9560914040612</v>
      </c>
      <c r="AP52" s="77">
        <f t="shared" si="42"/>
        <v>1480.8845982404507</v>
      </c>
      <c r="AQ52" s="77">
        <f t="shared" si="43"/>
        <v>1329.4368513725608</v>
      </c>
      <c r="AR52" s="77">
        <f t="shared" si="44"/>
        <v>1274.668668341089</v>
      </c>
      <c r="AS52" s="77">
        <f t="shared" si="45"/>
        <v>1163.1647530680957</v>
      </c>
      <c r="AT52" s="77">
        <f t="shared" si="46"/>
        <v>1045.8167619118879</v>
      </c>
      <c r="AU52" s="77">
        <f t="shared" si="47"/>
        <v>922.43420466825921</v>
      </c>
      <c r="AV52" s="77">
        <f t="shared" si="48"/>
        <v>792.82221541379806</v>
      </c>
      <c r="AW52" s="77">
        <f t="shared" si="49"/>
        <v>656.78151522465794</v>
      </c>
      <c r="AX52" s="77">
        <f>((0.004*$A5^2+0.567*A5+1.2622)/100)*AX$2</f>
        <v>514.10837821123391</v>
      </c>
      <c r="AY52" s="77">
        <f>((0.004*$A4^2+0.567*A4+1.2622)/100)*AY$2</f>
        <v>364.59460114966481</v>
      </c>
    </row>
    <row r="53" spans="1:63">
      <c r="A53" s="77">
        <v>49</v>
      </c>
      <c r="B53" s="77">
        <f>SUM(C53:EW53)-SUM(B$4:$B52)</f>
        <v>6500.4179569132102</v>
      </c>
      <c r="C53" s="77">
        <f t="shared" si="0"/>
        <v>30919.360000000001</v>
      </c>
      <c r="D53" s="77">
        <f t="shared" si="33"/>
        <v>2713.9823999999958</v>
      </c>
      <c r="E53" s="77">
        <f t="shared" si="35"/>
        <v>2725.1723519999987</v>
      </c>
      <c r="F53" s="77">
        <f t="shared" si="37"/>
        <v>2735.2021953600056</v>
      </c>
      <c r="G53" s="77">
        <f t="shared" si="4"/>
        <v>2744.0105849567949</v>
      </c>
      <c r="H53" s="78">
        <f t="shared" si="5"/>
        <v>2751.53408902815</v>
      </c>
      <c r="I53" s="77">
        <f t="shared" si="6"/>
        <v>2757.7071356841061</v>
      </c>
      <c r="J53" s="77">
        <f t="shared" si="7"/>
        <v>2762.4619585820878</v>
      </c>
      <c r="K53" s="77">
        <f t="shared" si="8"/>
        <v>2765.7285417783323</v>
      </c>
      <c r="L53" s="77">
        <f t="shared" si="9"/>
        <v>2767.4345637705151</v>
      </c>
      <c r="M53" s="77">
        <f t="shared" si="10"/>
        <v>2767.5053407484934</v>
      </c>
      <c r="N53" s="77">
        <f t="shared" si="11"/>
        <v>2765.8637690722721</v>
      </c>
      <c r="O53" s="78">
        <f t="shared" si="12"/>
        <v>2762.4302669983385</v>
      </c>
      <c r="P53" s="77">
        <f t="shared" si="13"/>
        <v>2757.1227156786326</v>
      </c>
      <c r="Q53" s="77">
        <f t="shared" si="14"/>
        <v>2749.8563994583737</v>
      </c>
      <c r="R53" s="77">
        <f t="shared" si="15"/>
        <v>2740.5439455023202</v>
      </c>
      <c r="S53" s="77">
        <f t="shared" si="16"/>
        <v>2729.0952627813526</v>
      </c>
      <c r="T53" s="77">
        <f t="shared" si="17"/>
        <v>2715.4174804551026</v>
      </c>
      <c r="U53" s="77">
        <f t="shared" si="18"/>
        <v>2699.4148856889501</v>
      </c>
      <c r="V53" s="77">
        <f t="shared" si="19"/>
        <v>2680.9888609477061</v>
      </c>
      <c r="W53" s="77">
        <f t="shared" si="20"/>
        <v>2660.0378208114271</v>
      </c>
      <c r="X53" s="77">
        <f t="shared" si="21"/>
        <v>2636.4571483632894</v>
      </c>
      <c r="Y53" s="77">
        <f t="shared" si="22"/>
        <v>2610.1391312028495</v>
      </c>
      <c r="Z53" s="77">
        <f t="shared" si="23"/>
        <v>2580.9728971427508</v>
      </c>
      <c r="AA53" s="77">
        <f t="shared" si="24"/>
        <v>2548.8443496513728</v>
      </c>
      <c r="AB53" s="77">
        <f t="shared" si="25"/>
        <v>2513.6361031083989</v>
      </c>
      <c r="AC53" s="77">
        <f t="shared" si="26"/>
        <v>2475.2274179456454</v>
      </c>
      <c r="AD53" s="77">
        <f t="shared" si="27"/>
        <v>2433.4941357504417</v>
      </c>
      <c r="AE53" s="77">
        <f t="shared" si="28"/>
        <v>2388.308614414585</v>
      </c>
      <c r="AF53" s="77">
        <f t="shared" si="29"/>
        <v>2339.539663417605</v>
      </c>
      <c r="AG53" s="77">
        <f t="shared" si="30"/>
        <v>2287.0524793393138</v>
      </c>
      <c r="AH53" s="77">
        <f t="shared" si="31"/>
        <v>2230.7085817026555</v>
      </c>
      <c r="AI53" s="77">
        <f t="shared" si="32"/>
        <v>2170.3657492552916</v>
      </c>
      <c r="AJ53" s="77">
        <f t="shared" si="34"/>
        <v>2105.8779568048335</v>
      </c>
      <c r="AK53" s="77">
        <f t="shared" si="36"/>
        <v>2037.0953127303042</v>
      </c>
      <c r="AL53" s="77">
        <f t="shared" si="38"/>
        <v>1963.863997300396</v>
      </c>
      <c r="AM53" s="77">
        <f t="shared" si="39"/>
        <v>1886.0262019369463</v>
      </c>
      <c r="AN53" s="77">
        <f t="shared" si="40"/>
        <v>1803.4200695710576</v>
      </c>
      <c r="AO53" s="77">
        <f t="shared" si="41"/>
        <v>1715.8796362479065</v>
      </c>
      <c r="AP53" s="77">
        <f t="shared" si="42"/>
        <v>1623.2347741461811</v>
      </c>
      <c r="AQ53" s="77">
        <f t="shared" si="43"/>
        <v>1459.639664678062</v>
      </c>
      <c r="AR53" s="77">
        <f t="shared" si="44"/>
        <v>1421.9301024230951</v>
      </c>
      <c r="AS53" s="77">
        <f t="shared" si="45"/>
        <v>1312.908728391325</v>
      </c>
      <c r="AT53" s="77">
        <f t="shared" si="46"/>
        <v>1198.0596956601396</v>
      </c>
      <c r="AU53" s="77">
        <f t="shared" si="47"/>
        <v>1077.1912647692441</v>
      </c>
      <c r="AV53" s="77">
        <f t="shared" si="48"/>
        <v>950.10723080830655</v>
      </c>
      <c r="AW53" s="77">
        <f t="shared" si="49"/>
        <v>816.60688187621031</v>
      </c>
      <c r="AX53" s="77">
        <f>((0.004*$A6^2+0.567*A6+1.2622)/100)*AX$2</f>
        <v>676.48496068139775</v>
      </c>
      <c r="AY53" s="77">
        <f>((0.004*$A5^2+0.567*A5+1.2622)/100)*AY$2</f>
        <v>529.53162955757057</v>
      </c>
      <c r="AZ53" s="77">
        <f>((0.004*$A4^2+0.567*A4+1.2622)/100)*AZ$2</f>
        <v>375.53243918415569</v>
      </c>
    </row>
    <row r="54" spans="1:63">
      <c r="A54" s="77">
        <v>50</v>
      </c>
      <c r="B54" s="77">
        <f>SUM(C54:EW54)-SUM(B$4:$B53)</f>
        <v>6746.284097888798</v>
      </c>
      <c r="C54" s="77">
        <f t="shared" si="0"/>
        <v>31689.759999999995</v>
      </c>
      <c r="D54" s="77">
        <f t="shared" si="33"/>
        <v>2782.742399999996</v>
      </c>
      <c r="E54" s="77">
        <f t="shared" si="35"/>
        <v>2795.4018719999985</v>
      </c>
      <c r="F54" s="77">
        <f t="shared" si="37"/>
        <v>2806.9275225600059</v>
      </c>
      <c r="G54" s="77">
        <f t="shared" si="4"/>
        <v>2817.2582612207952</v>
      </c>
      <c r="H54" s="78">
        <f t="shared" si="5"/>
        <v>2826.3309025055105</v>
      </c>
      <c r="I54" s="77">
        <f t="shared" si="6"/>
        <v>2834.0801116989901</v>
      </c>
      <c r="J54" s="77">
        <f t="shared" si="7"/>
        <v>2840.4383497546173</v>
      </c>
      <c r="K54" s="77">
        <f t="shared" si="8"/>
        <v>2845.3358173395536</v>
      </c>
      <c r="L54" s="77">
        <f t="shared" si="9"/>
        <v>2848.7003980316936</v>
      </c>
      <c r="M54" s="77">
        <f t="shared" si="10"/>
        <v>2850.4576006836214</v>
      </c>
      <c r="N54" s="77">
        <f t="shared" si="11"/>
        <v>2850.5305009709514</v>
      </c>
      <c r="O54" s="78">
        <f t="shared" si="12"/>
        <v>2848.8396821444417</v>
      </c>
      <c r="P54" s="77">
        <f t="shared" si="13"/>
        <v>2845.3031750082955</v>
      </c>
      <c r="Q54" s="77">
        <f t="shared" si="14"/>
        <v>2839.836397148978</v>
      </c>
      <c r="R54" s="77">
        <f t="shared" si="15"/>
        <v>2832.3520914421256</v>
      </c>
      <c r="S54" s="77">
        <f t="shared" si="16"/>
        <v>2822.7602638673898</v>
      </c>
      <c r="T54" s="77">
        <f t="shared" si="17"/>
        <v>2810.9681206648011</v>
      </c>
      <c r="U54" s="77">
        <f t="shared" si="18"/>
        <v>2796.8800048687503</v>
      </c>
      <c r="V54" s="77">
        <f t="shared" si="19"/>
        <v>2780.3973322596266</v>
      </c>
      <c r="W54" s="77">
        <f t="shared" si="20"/>
        <v>2761.4185267761327</v>
      </c>
      <c r="X54" s="77">
        <f t="shared" si="21"/>
        <v>2739.8389554357668</v>
      </c>
      <c r="Y54" s="77">
        <f t="shared" si="22"/>
        <v>2715.5508628141965</v>
      </c>
      <c r="Z54" s="77">
        <f t="shared" si="23"/>
        <v>2688.4433051389346</v>
      </c>
      <c r="AA54" s="77">
        <f t="shared" si="24"/>
        <v>2658.4020840570329</v>
      </c>
      <c r="AB54" s="77">
        <f t="shared" si="25"/>
        <v>2625.3096801409074</v>
      </c>
      <c r="AC54" s="77">
        <f t="shared" si="26"/>
        <v>2589.0451862016484</v>
      </c>
      <c r="AD54" s="77">
        <f t="shared" si="27"/>
        <v>2549.4842404840197</v>
      </c>
      <c r="AE54" s="77">
        <f t="shared" si="28"/>
        <v>2506.4989598229622</v>
      </c>
      <c r="AF54" s="77">
        <f t="shared" si="29"/>
        <v>2459.9578728470078</v>
      </c>
      <c r="AG54" s="77">
        <f t="shared" si="30"/>
        <v>2409.7258533201375</v>
      </c>
      <c r="AH54" s="77">
        <f t="shared" si="31"/>
        <v>2355.6640537194999</v>
      </c>
      <c r="AI54" s="77">
        <f t="shared" si="32"/>
        <v>2297.629839153733</v>
      </c>
      <c r="AJ54" s="77">
        <f t="shared" si="34"/>
        <v>2235.476721732954</v>
      </c>
      <c r="AK54" s="77">
        <f t="shared" si="36"/>
        <v>2169.0542955089754</v>
      </c>
      <c r="AL54" s="77">
        <f t="shared" si="38"/>
        <v>2098.2081721122154</v>
      </c>
      <c r="AM54" s="77">
        <f t="shared" si="39"/>
        <v>2022.7799172194025</v>
      </c>
      <c r="AN54" s="77">
        <f t="shared" si="40"/>
        <v>1942.606987995058</v>
      </c>
      <c r="AO54" s="77">
        <f t="shared" si="41"/>
        <v>1857.5226716581894</v>
      </c>
      <c r="AP54" s="77">
        <f t="shared" si="42"/>
        <v>1767.3560253353414</v>
      </c>
      <c r="AQ54" s="77">
        <f t="shared" si="43"/>
        <v>1589.8424779835634</v>
      </c>
      <c r="AR54" s="77">
        <f t="shared" si="44"/>
        <v>1571.0704702732924</v>
      </c>
      <c r="AS54" s="77">
        <f t="shared" si="45"/>
        <v>1464.5880054957915</v>
      </c>
      <c r="AT54" s="77">
        <f t="shared" si="46"/>
        <v>1352.2959902430662</v>
      </c>
      <c r="AU54" s="77">
        <f t="shared" si="47"/>
        <v>1234.0014865299436</v>
      </c>
      <c r="AV54" s="77">
        <f t="shared" si="48"/>
        <v>1109.5070027123211</v>
      </c>
      <c r="AW54" s="77">
        <f t="shared" si="49"/>
        <v>978.61044773255367</v>
      </c>
      <c r="AX54" s="77">
        <f>((0.004*$A7^2+0.567*A7+1.2622)/100)*AX$2</f>
        <v>841.10508833249662</v>
      </c>
      <c r="AY54" s="77">
        <f>((0.004*$A6^2+0.567*A6+1.2622)/100)*AY$2</f>
        <v>696.77950950183913</v>
      </c>
      <c r="AZ54" s="77">
        <f>((0.004*$A5^2+0.567*A5+1.2622)/100)*AZ$2</f>
        <v>545.41757844429912</v>
      </c>
      <c r="BA54" s="77">
        <f>((0.004*$A4^2+0.567*A4+1.2622)/100)*BA$2</f>
        <v>386.79841235968058</v>
      </c>
    </row>
    <row r="55" spans="1:63">
      <c r="A55" s="77">
        <v>51</v>
      </c>
      <c r="B55" s="77">
        <f>SUM(C55:EW55)-SUM(B$4:$B54)</f>
        <v>6999.9649493199831</v>
      </c>
      <c r="C55" s="77">
        <f t="shared" si="0"/>
        <v>32466.559999999998</v>
      </c>
      <c r="D55" s="77">
        <f t="shared" si="33"/>
        <v>2852.0783999999949</v>
      </c>
      <c r="E55" s="77">
        <f t="shared" si="35"/>
        <v>2866.2246719999985</v>
      </c>
      <c r="F55" s="77">
        <f t="shared" si="37"/>
        <v>2879.2639281600059</v>
      </c>
      <c r="G55" s="77">
        <f t="shared" si="4"/>
        <v>2891.1353482367949</v>
      </c>
      <c r="H55" s="78">
        <f t="shared" si="5"/>
        <v>2901.7760090574311</v>
      </c>
      <c r="I55" s="77">
        <f t="shared" si="6"/>
        <v>2911.1208295806709</v>
      </c>
      <c r="J55" s="77">
        <f t="shared" si="7"/>
        <v>2919.1025150499472</v>
      </c>
      <c r="K55" s="77">
        <f t="shared" si="8"/>
        <v>2925.6515002472588</v>
      </c>
      <c r="L55" s="77">
        <f t="shared" si="9"/>
        <v>2930.6958918597516</v>
      </c>
      <c r="M55" s="77">
        <f t="shared" si="10"/>
        <v>2934.1614099726344</v>
      </c>
      <c r="N55" s="77">
        <f t="shared" si="11"/>
        <v>2935.9713287041332</v>
      </c>
      <c r="O55" s="78">
        <f t="shared" si="12"/>
        <v>2936.0464160000815</v>
      </c>
      <c r="P55" s="77">
        <f t="shared" si="13"/>
        <v>2934.3048726087814</v>
      </c>
      <c r="Q55" s="77">
        <f t="shared" si="14"/>
        <v>2930.6622702585296</v>
      </c>
      <c r="R55" s="77">
        <f t="shared" si="15"/>
        <v>2925.0314890634481</v>
      </c>
      <c r="S55" s="77">
        <f t="shared" si="16"/>
        <v>2917.3226541853896</v>
      </c>
      <c r="T55" s="77">
        <f t="shared" si="17"/>
        <v>2907.4430717834198</v>
      </c>
      <c r="U55" s="77">
        <f t="shared" si="18"/>
        <v>2895.2971642847397</v>
      </c>
      <c r="V55" s="77">
        <f t="shared" si="19"/>
        <v>2880.786405014821</v>
      </c>
      <c r="W55" s="77">
        <f t="shared" si="20"/>
        <v>2863.809252227411</v>
      </c>
      <c r="X55" s="77">
        <f t="shared" si="21"/>
        <v>2844.2610825794136</v>
      </c>
      <c r="Y55" s="77">
        <f t="shared" si="22"/>
        <v>2822.0341240988482</v>
      </c>
      <c r="Z55" s="77">
        <f t="shared" si="23"/>
        <v>2797.0173886986222</v>
      </c>
      <c r="AA55" s="77">
        <f t="shared" si="24"/>
        <v>2769.0966042931022</v>
      </c>
      <c r="AB55" s="77">
        <f t="shared" si="25"/>
        <v>2738.1541465787373</v>
      </c>
      <c r="AC55" s="77">
        <f t="shared" si="26"/>
        <v>2704.0689705451318</v>
      </c>
      <c r="AD55" s="77">
        <f t="shared" si="27"/>
        <v>2666.7165417877027</v>
      </c>
      <c r="AE55" s="77">
        <f t="shared" si="28"/>
        <v>2625.9687676985482</v>
      </c>
      <c r="AF55" s="77">
        <f t="shared" si="29"/>
        <v>2581.6939286176357</v>
      </c>
      <c r="AG55" s="77">
        <f t="shared" si="30"/>
        <v>2533.7566090324231</v>
      </c>
      <c r="AH55" s="77">
        <f t="shared" si="31"/>
        <v>2482.0176289197489</v>
      </c>
      <c r="AI55" s="77">
        <f t="shared" si="32"/>
        <v>2426.3339753310825</v>
      </c>
      <c r="AJ55" s="77">
        <f t="shared" si="34"/>
        <v>2366.5587343283487</v>
      </c>
      <c r="AK55" s="77">
        <f t="shared" si="36"/>
        <v>2302.5410233849393</v>
      </c>
      <c r="AL55" s="77">
        <f t="shared" si="38"/>
        <v>2234.125924374247</v>
      </c>
      <c r="AM55" s="77">
        <f t="shared" si="39"/>
        <v>2161.1544172755762</v>
      </c>
      <c r="AN55" s="77">
        <f t="shared" si="40"/>
        <v>2083.4633147359882</v>
      </c>
      <c r="AO55" s="77">
        <f t="shared" si="41"/>
        <v>2000.8851976349099</v>
      </c>
      <c r="AP55" s="77">
        <f t="shared" si="42"/>
        <v>1913.2483518079325</v>
      </c>
      <c r="AQ55" s="77">
        <f t="shared" si="43"/>
        <v>1720.0452912890639</v>
      </c>
      <c r="AR55" s="77">
        <f t="shared" si="44"/>
        <v>1722.0897718916815</v>
      </c>
      <c r="AS55" s="77">
        <f t="shared" si="45"/>
        <v>1618.2025843814952</v>
      </c>
      <c r="AT55" s="77">
        <f t="shared" si="46"/>
        <v>1508.5256456606669</v>
      </c>
      <c r="AU55" s="77">
        <f t="shared" si="47"/>
        <v>1392.8648699503576</v>
      </c>
      <c r="AV55" s="77">
        <f t="shared" si="48"/>
        <v>1271.0215311258412</v>
      </c>
      <c r="AW55" s="77">
        <f t="shared" si="49"/>
        <v>1142.7922127936883</v>
      </c>
      <c r="AX55" s="77">
        <f>((0.004*$A8^2+0.567*A8+1.2622)/100)*AX$2</f>
        <v>1007.9687611645303</v>
      </c>
      <c r="AY55" s="77">
        <f>((0.004*$A7^2+0.567*A7+1.2622)/100)*AY$2</f>
        <v>866.33824098247089</v>
      </c>
      <c r="AZ55" s="77">
        <f>((0.004*$A6^2+0.567*A6+1.2622)/100)*AZ$2</f>
        <v>717.68289478689621</v>
      </c>
      <c r="BA55" s="77">
        <f>((0.004*$A5^2+0.567*A5+1.2622)/100)*BA$2</f>
        <v>561.78010579762827</v>
      </c>
      <c r="BB55" s="77">
        <f>((0.004*$A4^2+0.567*A4+1.2622)/100)*BB$2</f>
        <v>398.40236473046946</v>
      </c>
    </row>
    <row r="56" spans="1:63">
      <c r="A56" s="77">
        <v>52</v>
      </c>
      <c r="B56" s="77">
        <f>SUM(C56:EW56)-SUM(B$4:$B55)</f>
        <v>-117925.14199890065</v>
      </c>
      <c r="C56" s="77">
        <f t="shared" si="0"/>
        <v>33249.760000000002</v>
      </c>
      <c r="BC56" s="77">
        <f>((0.004*$A4^2+0.567*A4+1.2622)/100)*BC$2</f>
        <v>410.35443567238406</v>
      </c>
    </row>
    <row r="57" spans="1:63">
      <c r="A57" s="77">
        <v>53</v>
      </c>
      <c r="B57" s="77">
        <f>SUM(C57:EW57)-SUM(B$4:$B56)</f>
        <v>801.91063307017612</v>
      </c>
      <c r="C57" s="77">
        <f t="shared" si="0"/>
        <v>34039.360000000001</v>
      </c>
      <c r="BD57" s="77">
        <f>((0.004*$A4^2+0.567*A4+1.2622)/100)*BD$2</f>
        <v>422.66506874255504</v>
      </c>
    </row>
    <row r="58" spans="1:63">
      <c r="A58" s="77">
        <v>54</v>
      </c>
      <c r="B58" s="77">
        <f>SUM(C58:EW58)-SUM(B$4:$B57)</f>
        <v>808.67995206226624</v>
      </c>
      <c r="C58" s="77">
        <f t="shared" si="0"/>
        <v>34835.359999999993</v>
      </c>
      <c r="BE58" s="77">
        <f>((0.004*$A4^2+0.567*A4+1.2622)/100)*BE$2</f>
        <v>435.34502080483372</v>
      </c>
    </row>
    <row r="59" spans="1:63">
      <c r="A59" s="77">
        <v>55</v>
      </c>
      <c r="B59" s="77">
        <f>SUM(C59:EW59)-SUM(B$4:$B58)</f>
        <v>66714.822646066634</v>
      </c>
      <c r="C59" s="77">
        <f t="shared" si="0"/>
        <v>35637.759999999995</v>
      </c>
      <c r="BF59" s="77">
        <f>((0.004*$A28^2+0.567*Y28+1.2622)/100)*BF$2</f>
        <v>66347.76766687147</v>
      </c>
    </row>
    <row r="60" spans="1:63">
      <c r="A60" s="77">
        <v>56</v>
      </c>
      <c r="B60" s="77">
        <f>SUM(C60:EW60)-SUM(B$4:$B59)</f>
        <v>4881.9505818932666</v>
      </c>
      <c r="C60" s="77">
        <f t="shared" si="0"/>
        <v>36446.559999999998</v>
      </c>
      <c r="BG60" s="77">
        <f>((0.004*$A29^2+0.567*Z29+1.2622)/100)*BG$2</f>
        <v>70420.918248764734</v>
      </c>
    </row>
    <row r="61" spans="1:63">
      <c r="A61" s="77">
        <v>57</v>
      </c>
      <c r="B61" s="77">
        <f>SUM(C61:EW61)-SUM(B$4:$B60)</f>
        <v>5138.1816095961549</v>
      </c>
      <c r="C61" s="77">
        <f t="shared" si="0"/>
        <v>37261.759999999995</v>
      </c>
      <c r="BH61" s="77">
        <f>((0.004*$A30^2+0.567*AA30+1.2622)/100)*BH$2</f>
        <v>74743.899858360892</v>
      </c>
    </row>
    <row r="62" spans="1:63">
      <c r="A62" s="77">
        <v>58</v>
      </c>
      <c r="B62" s="77">
        <f>SUM(C62:EW62)-SUM(B$4:$B61)</f>
        <v>5409.6114342067449</v>
      </c>
      <c r="C62" s="77">
        <f t="shared" si="0"/>
        <v>38083.360000000001</v>
      </c>
      <c r="BI62" s="77">
        <f>((0.004*$A31^2+0.567*AB31+1.2622)/100)*BI$2</f>
        <v>79331.911292567631</v>
      </c>
    </row>
    <row r="63" spans="1:63">
      <c r="A63" s="77">
        <v>59</v>
      </c>
      <c r="B63" s="77">
        <f>SUM(C63:EW63)-SUM(B$4:$B62)</f>
        <v>5697.1603141232918</v>
      </c>
      <c r="C63" s="77">
        <f t="shared" si="0"/>
        <v>38911.359999999993</v>
      </c>
      <c r="BJ63" s="77">
        <f>((0.004*$A32^2+0.567*AC32+1.2622)/100)*BJ$2</f>
        <v>84201.071606690937</v>
      </c>
    </row>
    <row r="64" spans="1:63">
      <c r="A64" s="77">
        <v>60</v>
      </c>
      <c r="B64" s="77">
        <f>SUM(C64:EW64)-SUM(B$4:$B63)</f>
        <v>6001.8041610500513</v>
      </c>
      <c r="C64" s="77">
        <f t="shared" si="0"/>
        <v>39745.759999999995</v>
      </c>
      <c r="BK64" s="77">
        <f>((0.004*$A33^2+0.567*AD33+1.2622)/100)*BK$2</f>
        <v>89368.47576774098</v>
      </c>
    </row>
    <row r="65" spans="1:79">
      <c r="A65" s="77">
        <v>61</v>
      </c>
      <c r="B65" s="77">
        <f>SUM(C65:EW65)-SUM(B$4:$B64)</f>
        <v>6324.5779081545334</v>
      </c>
      <c r="C65" s="77">
        <f t="shared" si="0"/>
        <v>40586.559999999998</v>
      </c>
      <c r="BL65" s="77">
        <f>((0.004*$A34^2+0.567*AE34+1.2622)/100)*BL$2</f>
        <v>94852.25367589551</v>
      </c>
    </row>
    <row r="66" spans="1:79">
      <c r="A66" s="77">
        <v>62</v>
      </c>
      <c r="B66" s="77">
        <f>SUM(C66:EW66)-SUM(B$4:$B65)</f>
        <v>6666.579082361277</v>
      </c>
      <c r="C66" s="77">
        <f t="shared" si="0"/>
        <v>41433.760000000002</v>
      </c>
      <c r="BM66" s="77">
        <f>((0.004*$A35^2+0.567*AF35+1.2622)/100)*BM$2</f>
        <v>100671.63275825679</v>
      </c>
    </row>
    <row r="67" spans="1:79">
      <c r="A67" s="77">
        <v>63</v>
      </c>
      <c r="B67" s="77">
        <f>SUM(C67:EW67)-SUM(B$4:$B66)</f>
        <v>-99818.032758256799</v>
      </c>
      <c r="C67" s="77">
        <f t="shared" si="0"/>
        <v>42287.359999999993</v>
      </c>
      <c r="BN67" s="77">
        <f>((0.004*$A36^2+0.567*AG36+1.2622)/100)*BN$2</f>
        <v>0</v>
      </c>
    </row>
    <row r="68" spans="1:79">
      <c r="A68" s="77">
        <v>64</v>
      </c>
      <c r="B68" s="77">
        <f>SUM(C68:EW68)-SUM(B$4:$B67)</f>
        <v>860.00000000001455</v>
      </c>
      <c r="C68" s="77">
        <f t="shared" si="0"/>
        <v>43147.360000000001</v>
      </c>
      <c r="BO68" s="77">
        <f>((0.004*$A37^2+0.567*AH37+1.2622)/100)*BO$2</f>
        <v>0</v>
      </c>
    </row>
    <row r="69" spans="1:79">
      <c r="A69" s="77">
        <v>65</v>
      </c>
      <c r="B69" s="77">
        <f>SUM(C69:EW69)-SUM(B$4:$B68)</f>
        <v>866.40000000000146</v>
      </c>
      <c r="C69" s="77">
        <f t="shared" ref="C69:C106" si="50">((0.004*$A69^2+0.567*A69+1.2622)/100)*C$2</f>
        <v>44013.760000000002</v>
      </c>
      <c r="BP69" s="77">
        <f>((0.004*$A38^2+0.567*AI38+1.2622)/100)*BP$2</f>
        <v>0</v>
      </c>
    </row>
    <row r="70" spans="1:79">
      <c r="A70" s="77">
        <v>66</v>
      </c>
      <c r="B70" s="77">
        <f>SUM(C70:EW70)-SUM(B$4:$B69)</f>
        <v>872.79999999999563</v>
      </c>
      <c r="C70" s="77">
        <f t="shared" si="50"/>
        <v>44886.559999999998</v>
      </c>
      <c r="BQ70" s="77">
        <f>((0.004*$A39^2+0.567*AJ39+1.2622)/100)*BQ$2</f>
        <v>0</v>
      </c>
    </row>
    <row r="71" spans="1:79">
      <c r="A71" s="77">
        <v>67</v>
      </c>
      <c r="B71" s="77">
        <f>SUM(C71:EW71)-SUM(B$4:$B70)</f>
        <v>879.19999999999709</v>
      </c>
      <c r="C71" s="77">
        <f t="shared" si="50"/>
        <v>45765.759999999995</v>
      </c>
      <c r="BR71" s="77">
        <f>((0.004*$A40^2+0.567*AK40+1.2622)/100)*BR$2</f>
        <v>0</v>
      </c>
    </row>
    <row r="72" spans="1:79">
      <c r="A72" s="77">
        <v>68</v>
      </c>
      <c r="B72" s="77">
        <f>SUM(C72:EW72)-SUM(B$4:$B71)</f>
        <v>885.59999999999854</v>
      </c>
      <c r="C72" s="77">
        <f t="shared" si="50"/>
        <v>46651.359999999993</v>
      </c>
      <c r="BS72" s="77">
        <f>((0.004*$A41^2+0.567*AL41+1.2622)/100)*BS$2</f>
        <v>0</v>
      </c>
    </row>
    <row r="73" spans="1:79">
      <c r="A73" s="77">
        <v>69</v>
      </c>
      <c r="B73" s="77">
        <f>SUM(C73:EW73)-SUM(B$4:$B72)</f>
        <v>892.00000000000728</v>
      </c>
      <c r="C73" s="77">
        <f t="shared" si="50"/>
        <v>47543.360000000001</v>
      </c>
      <c r="BT73" s="77">
        <f>((0.004*$A42^2+0.567*AM42+1.2622)/100)*BT$2</f>
        <v>0</v>
      </c>
    </row>
    <row r="74" spans="1:79">
      <c r="A74" s="77">
        <v>70</v>
      </c>
      <c r="B74" s="77">
        <f>SUM(C74:EW74)-SUM(B$4:$B73)</f>
        <v>898.40000000000146</v>
      </c>
      <c r="C74" s="77">
        <f t="shared" si="50"/>
        <v>48441.760000000002</v>
      </c>
      <c r="BU74" s="77">
        <f>((0.004*$A43^2+0.567*AN43+1.2622)/100)*BU$2</f>
        <v>0</v>
      </c>
    </row>
    <row r="75" spans="1:79">
      <c r="A75" s="77">
        <v>71</v>
      </c>
      <c r="B75" s="77">
        <f>SUM(C75:EW75)-SUM(B$4:$B74)</f>
        <v>904.80000000000291</v>
      </c>
      <c r="C75" s="77">
        <f t="shared" si="50"/>
        <v>49346.560000000005</v>
      </c>
      <c r="BV75" s="77">
        <f>((0.004*$A44^2+0.567*AO44+1.2622)/100)*BV$2</f>
        <v>0</v>
      </c>
    </row>
    <row r="76" spans="1:79">
      <c r="A76" s="77">
        <v>72</v>
      </c>
      <c r="B76" s="77">
        <f>SUM(C76:EW76)-SUM(B$4:$B75)</f>
        <v>911.19999999999709</v>
      </c>
      <c r="C76" s="77">
        <f t="shared" si="50"/>
        <v>50257.760000000002</v>
      </c>
      <c r="BW76" s="77">
        <f>((0.004*$A45^2+0.567*AP45+1.2622)/100)*BW$2</f>
        <v>0</v>
      </c>
    </row>
    <row r="77" spans="1:79">
      <c r="A77" s="77">
        <v>73</v>
      </c>
      <c r="B77" s="77">
        <f>SUM(C77:EW77)-SUM(B$4:$B76)</f>
        <v>917.59999999999127</v>
      </c>
      <c r="C77" s="77">
        <f t="shared" si="50"/>
        <v>51175.359999999993</v>
      </c>
      <c r="BX77" s="77">
        <f>((0.004*$A46^2+0.567*AQ46+1.2622)/100)*BX$2</f>
        <v>0</v>
      </c>
    </row>
    <row r="78" spans="1:79">
      <c r="A78" s="77">
        <v>74</v>
      </c>
      <c r="B78" s="77">
        <f>SUM(C78:EW78)-SUM(B$4:$B77)</f>
        <v>924.00000000000728</v>
      </c>
      <c r="C78" s="77">
        <f t="shared" si="50"/>
        <v>52099.360000000001</v>
      </c>
      <c r="BY78" s="77">
        <f>((0.004*$A47^2+0.567*AR47+1.2622)/100)*BY$2</f>
        <v>0</v>
      </c>
    </row>
    <row r="79" spans="1:79">
      <c r="A79" s="77">
        <v>75</v>
      </c>
      <c r="B79" s="77">
        <f>SUM(C79:EW79)-SUM(B$4:$B78)</f>
        <v>930.40000000000873</v>
      </c>
      <c r="C79" s="77">
        <f t="shared" si="50"/>
        <v>53029.760000000009</v>
      </c>
      <c r="BZ79" s="77">
        <f>((0.004*$A48^2+0.567*AS48+1.2622)/100)*BZ$2</f>
        <v>0</v>
      </c>
    </row>
    <row r="80" spans="1:79">
      <c r="A80" s="77">
        <v>76</v>
      </c>
      <c r="B80" s="77">
        <f>SUM(C80:EW80)-SUM(B$4:$B79)</f>
        <v>936.79999999998836</v>
      </c>
      <c r="C80" s="77">
        <f t="shared" si="50"/>
        <v>53966.559999999998</v>
      </c>
      <c r="CA80" s="77">
        <f>((0.004*$A49^2+0.567*AT49+1.2622)/100)*CA$2</f>
        <v>0</v>
      </c>
    </row>
    <row r="81" spans="1:95">
      <c r="A81" s="77">
        <v>77</v>
      </c>
      <c r="B81" s="77">
        <f>SUM(C81:EW81)-SUM(B$4:$B80)</f>
        <v>943.20000000001164</v>
      </c>
      <c r="C81" s="77">
        <f t="shared" si="50"/>
        <v>54909.760000000009</v>
      </c>
      <c r="CB81" s="77">
        <f>((0.004*$A50^2+0.567*AU50+1.2622)/100)*CB$2</f>
        <v>0</v>
      </c>
    </row>
    <row r="82" spans="1:95">
      <c r="A82" s="77">
        <v>78</v>
      </c>
      <c r="B82" s="77">
        <f>SUM(C82:EW82)-SUM(B$4:$B81)</f>
        <v>949.59999999998399</v>
      </c>
      <c r="C82" s="77">
        <f t="shared" si="50"/>
        <v>55859.359999999993</v>
      </c>
      <c r="CC82" s="77">
        <f>((0.004*$A51^2+0.567*AV51+1.2622)/100)*CC$2</f>
        <v>0</v>
      </c>
    </row>
    <row r="83" spans="1:95">
      <c r="A83" s="77">
        <v>79</v>
      </c>
      <c r="B83" s="77">
        <f>SUM(C83:EW83)-SUM(B$4:$B82)</f>
        <v>956.00000000002183</v>
      </c>
      <c r="C83" s="77">
        <f t="shared" si="50"/>
        <v>56815.360000000015</v>
      </c>
      <c r="CD83" s="77">
        <f>((0.004*$A52^2+0.567*AW52+1.2622)/100)*CD$2</f>
        <v>0</v>
      </c>
    </row>
    <row r="84" spans="1:95">
      <c r="A84" s="77">
        <v>80</v>
      </c>
      <c r="B84" s="77">
        <f>SUM(C84:EW84)-SUM(B$4:$B83)</f>
        <v>962.39999999999418</v>
      </c>
      <c r="C84" s="77">
        <f t="shared" si="50"/>
        <v>57777.760000000009</v>
      </c>
      <c r="CE84" s="77">
        <f>((0.004*$A53^2+0.567*AX53+1.2622)/100)*CE$2</f>
        <v>0</v>
      </c>
    </row>
    <row r="85" spans="1:95">
      <c r="A85" s="77">
        <v>81</v>
      </c>
      <c r="B85" s="77">
        <f>SUM(C85:EW85)-SUM(B$4:$B84)</f>
        <v>968.79999999998836</v>
      </c>
      <c r="C85" s="77">
        <f t="shared" si="50"/>
        <v>58746.559999999998</v>
      </c>
      <c r="CF85" s="77">
        <f>((0.004*$A54^2+0.567*AY54+1.2622)/100)*CF$2</f>
        <v>0</v>
      </c>
    </row>
    <row r="86" spans="1:95">
      <c r="A86" s="77">
        <v>82</v>
      </c>
      <c r="B86" s="77">
        <f>SUM(C86:EW86)-SUM(B$4:$B85)</f>
        <v>975.19999999999709</v>
      </c>
      <c r="C86" s="77">
        <f t="shared" si="50"/>
        <v>59721.759999999995</v>
      </c>
      <c r="CG86" s="77">
        <f>((0.004*$A55^2+0.567*AZ55+1.2622)/100)*CG$2</f>
        <v>0</v>
      </c>
    </row>
    <row r="87" spans="1:95">
      <c r="A87" s="77">
        <v>83</v>
      </c>
      <c r="B87" s="77">
        <f>SUM(C87:EW87)-SUM(B$4:$B86)</f>
        <v>981.60000000000582</v>
      </c>
      <c r="C87" s="77">
        <f t="shared" si="50"/>
        <v>60703.360000000001</v>
      </c>
      <c r="CH87" s="77">
        <f>((0.004*$A56^2+0.567*BA56+1.2622)/100)*CH$2</f>
        <v>0</v>
      </c>
    </row>
    <row r="88" spans="1:95">
      <c r="A88" s="77">
        <v>84</v>
      </c>
      <c r="B88" s="77">
        <f>SUM(C88:EW88)-SUM(B$4:$B87)</f>
        <v>987.99999999997817</v>
      </c>
      <c r="C88" s="77">
        <f t="shared" si="50"/>
        <v>61691.359999999979</v>
      </c>
      <c r="CI88" s="77">
        <f>((0.004*$A57^2+0.567*BB57+1.2622)/100)*CI$2</f>
        <v>0</v>
      </c>
    </row>
    <row r="89" spans="1:95">
      <c r="A89" s="77">
        <v>85</v>
      </c>
      <c r="B89" s="77">
        <f>SUM(C89:EW89)-SUM(B$4:$B88)</f>
        <v>994.40000000002328</v>
      </c>
      <c r="C89" s="77">
        <f t="shared" si="50"/>
        <v>62685.760000000002</v>
      </c>
      <c r="CJ89" s="77">
        <f>((0.004*$A58^2+0.567*BC58+1.2622)/100)*CJ$2</f>
        <v>0</v>
      </c>
    </row>
    <row r="90" spans="1:95">
      <c r="A90" s="77">
        <v>86</v>
      </c>
      <c r="B90" s="77">
        <f>SUM(C90:EW90)-SUM(B$4:$B89)</f>
        <v>1000.7999999999884</v>
      </c>
      <c r="C90" s="77">
        <f t="shared" si="50"/>
        <v>63686.55999999999</v>
      </c>
      <c r="CK90" s="77">
        <f>((0.004*$A59^2+0.567*BD59+1.2622)/100)*CK$2</f>
        <v>0</v>
      </c>
    </row>
    <row r="91" spans="1:95">
      <c r="A91" s="77">
        <v>87</v>
      </c>
      <c r="B91" s="77">
        <f>SUM(C91:EW91)-SUM(B$4:$B90)</f>
        <v>1007.2000000000044</v>
      </c>
      <c r="C91" s="77">
        <f t="shared" si="50"/>
        <v>64693.759999999995</v>
      </c>
      <c r="CL91" s="77">
        <f>((0.004*$A60^2+0.567*BE60+1.2622)/100)*CL$2</f>
        <v>0</v>
      </c>
    </row>
    <row r="92" spans="1:95">
      <c r="A92" s="77">
        <v>88</v>
      </c>
      <c r="B92" s="77">
        <f>SUM(C92:EW92)-SUM(B$4:$B91)</f>
        <v>1013.5999999999913</v>
      </c>
      <c r="C92" s="77">
        <f t="shared" si="50"/>
        <v>65707.359999999986</v>
      </c>
      <c r="CM92" s="77">
        <f>((0.004*$A61^2+0.567*BF61+1.2622)/100)*CM$2</f>
        <v>0</v>
      </c>
    </row>
    <row r="93" spans="1:95">
      <c r="A93" s="77">
        <v>89</v>
      </c>
      <c r="B93" s="77">
        <f>SUM(C93:EW93)-SUM(B$4:$B92)</f>
        <v>1020.0000000000146</v>
      </c>
      <c r="C93" s="77">
        <f t="shared" si="50"/>
        <v>66727.360000000001</v>
      </c>
      <c r="CN93" s="77">
        <f>((0.004*$A62^2+0.567*BG62+1.2622)/100)*CN$2</f>
        <v>0</v>
      </c>
    </row>
    <row r="94" spans="1:95">
      <c r="A94" s="77">
        <v>90</v>
      </c>
      <c r="B94" s="77">
        <f>SUM(C94:EW94)-SUM(B$4:$B93)</f>
        <v>1026.3999999999796</v>
      </c>
      <c r="C94" s="77">
        <f t="shared" si="50"/>
        <v>67753.75999999998</v>
      </c>
      <c r="CO94" s="77">
        <f>((0.004*$A63^2+0.567*BH63+1.2622)/100)*CO$2</f>
        <v>0</v>
      </c>
    </row>
    <row r="95" spans="1:95">
      <c r="A95" s="77">
        <v>91</v>
      </c>
      <c r="B95" s="77">
        <f>SUM(C95:EW95)-SUM(B$4:$B94)</f>
        <v>1032.800000000032</v>
      </c>
      <c r="C95" s="77">
        <f t="shared" si="50"/>
        <v>68786.560000000012</v>
      </c>
      <c r="CP95" s="77">
        <f>((0.004*$A64^2+0.567*BI64+1.2622)/100)*CP$2</f>
        <v>0</v>
      </c>
    </row>
    <row r="96" spans="1:95">
      <c r="A96" s="77">
        <v>92</v>
      </c>
      <c r="B96" s="77">
        <f>SUM(C96:EW96)-SUM(B$4:$B95)</f>
        <v>1039.1999999999825</v>
      </c>
      <c r="C96" s="77">
        <f t="shared" si="50"/>
        <v>69825.759999999995</v>
      </c>
      <c r="CQ96" s="77">
        <f>((0.004*$A65^2+0.567*BJ65+1.2622)/100)*CQ$2</f>
        <v>0</v>
      </c>
    </row>
    <row r="97" spans="1:103">
      <c r="A97" s="77">
        <v>93</v>
      </c>
      <c r="B97" s="77">
        <f>SUM(C97:EW97)-SUM(B$4:$B96)</f>
        <v>1045.6000000000058</v>
      </c>
      <c r="C97" s="77">
        <f t="shared" si="50"/>
        <v>70871.360000000001</v>
      </c>
      <c r="CR97" s="77">
        <f>((0.004*$A66^2+0.567*BK66+1.2622)/100)*CR$2</f>
        <v>0</v>
      </c>
    </row>
    <row r="98" spans="1:103">
      <c r="A98" s="77">
        <v>94</v>
      </c>
      <c r="B98" s="77">
        <f>SUM(C98:EW98)-SUM(B$4:$B97)</f>
        <v>1052</v>
      </c>
      <c r="C98" s="77">
        <f t="shared" si="50"/>
        <v>71923.360000000001</v>
      </c>
      <c r="CS98" s="77">
        <f>((0.004*$A67^2+0.567*BL67+1.2622)/100)*CS$2</f>
        <v>0</v>
      </c>
    </row>
    <row r="99" spans="1:103">
      <c r="A99" s="77">
        <v>95</v>
      </c>
      <c r="B99" s="77">
        <f>SUM(C99:EW99)-SUM(B$4:$B98)</f>
        <v>1058.4000000000087</v>
      </c>
      <c r="C99" s="77">
        <f t="shared" si="50"/>
        <v>72981.760000000009</v>
      </c>
      <c r="CT99" s="77">
        <f>((0.004*$A68^2+0.567*BM68+1.2622)/100)*CT$2</f>
        <v>0</v>
      </c>
    </row>
    <row r="100" spans="1:103">
      <c r="A100" s="77">
        <v>96</v>
      </c>
      <c r="B100" s="77">
        <f>SUM(C100:EW100)-SUM(B$4:$B99)</f>
        <v>1064.7999999999884</v>
      </c>
      <c r="C100" s="77">
        <f t="shared" si="50"/>
        <v>74046.559999999998</v>
      </c>
      <c r="CU100" s="77">
        <f>((0.004*$A69^2+0.567*BN69+1.2622)/100)*CU$2</f>
        <v>0</v>
      </c>
    </row>
    <row r="101" spans="1:103">
      <c r="A101" s="77">
        <v>97</v>
      </c>
      <c r="B101" s="77">
        <f>SUM(C101:EW101)-SUM(B$4:$B100)</f>
        <v>1071.2000000000116</v>
      </c>
      <c r="C101" s="77">
        <f t="shared" si="50"/>
        <v>75117.760000000009</v>
      </c>
      <c r="CV101" s="77">
        <f>((0.004*$A70^2+0.567*BO70+1.2622)/100)*CV$2</f>
        <v>0</v>
      </c>
    </row>
    <row r="102" spans="1:103">
      <c r="A102" s="77">
        <v>98</v>
      </c>
      <c r="B102" s="77">
        <f>SUM(C102:EW102)-SUM(B$4:$B101)</f>
        <v>1077.5999999999913</v>
      </c>
      <c r="C102" s="77">
        <f t="shared" si="50"/>
        <v>76195.360000000001</v>
      </c>
      <c r="CW102" s="77">
        <f>((0.004*$A71^2+0.567*BP71+1.2622)/100)*CW$2</f>
        <v>0</v>
      </c>
    </row>
    <row r="103" spans="1:103">
      <c r="A103" s="77">
        <v>99</v>
      </c>
      <c r="B103" s="77">
        <f>SUM(C103:EW103)-SUM(B$4:$B102)</f>
        <v>1084</v>
      </c>
      <c r="C103" s="77">
        <f t="shared" si="50"/>
        <v>77279.360000000001</v>
      </c>
      <c r="CX103" s="77">
        <f>((0.004*$A72^2+0.567*BQ72+1.2622)/100)*CX$2</f>
        <v>0</v>
      </c>
    </row>
    <row r="104" spans="1:103">
      <c r="A104" s="77">
        <v>100</v>
      </c>
      <c r="B104" s="77">
        <f>SUM(C104:EW104)-SUM(B$4:$B103)</f>
        <v>1090.3999999999942</v>
      </c>
      <c r="C104" s="77">
        <f t="shared" si="50"/>
        <v>78369.759999999995</v>
      </c>
      <c r="CY104" s="77">
        <f>((0.004*$A73^2+0.567*BR73+1.2622)/100)*CY$2</f>
        <v>0</v>
      </c>
    </row>
    <row r="105" spans="1:103">
      <c r="A105" s="77">
        <v>101</v>
      </c>
      <c r="C105" s="77">
        <f t="shared" si="50"/>
        <v>79466.560000000012</v>
      </c>
    </row>
    <row r="106" spans="1:103">
      <c r="A106" s="77">
        <v>102</v>
      </c>
      <c r="C106" s="77">
        <f t="shared" si="50"/>
        <v>80569.759999999995</v>
      </c>
    </row>
    <row r="107" spans="1:103">
      <c r="A107" s="77">
        <v>103</v>
      </c>
    </row>
    <row r="108" spans="1:103">
      <c r="A108" s="77">
        <v>104</v>
      </c>
    </row>
    <row r="109" spans="1:103">
      <c r="A109" s="77">
        <v>105</v>
      </c>
    </row>
    <row r="110" spans="1:103">
      <c r="A110" s="77">
        <v>106</v>
      </c>
    </row>
    <row r="111" spans="1:103">
      <c r="A111" s="77">
        <v>107</v>
      </c>
    </row>
    <row r="112" spans="1:103">
      <c r="A112" s="77">
        <v>108</v>
      </c>
    </row>
    <row r="113" spans="1:1">
      <c r="A113" s="77">
        <v>109</v>
      </c>
    </row>
    <row r="114" spans="1:1">
      <c r="A114" s="77">
        <v>110</v>
      </c>
    </row>
    <row r="115" spans="1:1">
      <c r="A115" s="77">
        <v>111</v>
      </c>
    </row>
    <row r="116" spans="1:1">
      <c r="A116" s="77">
        <v>112</v>
      </c>
    </row>
    <row r="117" spans="1:1">
      <c r="A117" s="77">
        <v>113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 Liability_50 years</vt:lpstr>
      <vt:lpstr>Time value Permanence50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ewallsten</dc:creator>
  <cp:lastModifiedBy>Administrator</cp:lastModifiedBy>
  <dcterms:created xsi:type="dcterms:W3CDTF">2010-11-10T17:24:23Z</dcterms:created>
  <dcterms:modified xsi:type="dcterms:W3CDTF">2011-05-17T00:39:22Z</dcterms:modified>
</cp:coreProperties>
</file>