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showInkAnnotation="0" codeName="ThisWorkbook" defaultThemeVersion="124226"/>
  <mc:AlternateContent xmlns:mc="http://schemas.openxmlformats.org/markup-compatibility/2006">
    <mc:Choice Requires="x15">
      <x15ac:absPath xmlns:x15ac="http://schemas.microsoft.com/office/spreadsheetml/2010/11/ac" url="https://climateregistry.sharepoint.com/Public/Policy/Forest/Sequential Sampling/"/>
    </mc:Choice>
  </mc:AlternateContent>
  <xr:revisionPtr revIDLastSave="43" documentId="8_{C7F18319-BBE7-46E9-AF2D-78FFFF510934}" xr6:coauthVersionLast="36" xr6:coauthVersionMax="43" xr10:uidLastSave="{20CD3CC1-C07D-4496-A8C7-E68B42AD0CAA}"/>
  <workbookProtection workbookAlgorithmName="SHA-512" workbookHashValue="UKOaOrVaKBv1YCFbi+BMykLKDwiaeTSXZsRFymQLHYldOU+B7C7IN1Z+WT27oCLVM7GbhFFAouo88NVD0cv8AA==" workbookSaltValue="uxLJcnCAyRdvawHKYxnNPQ==" workbookSpinCount="100000" lockStructure="1"/>
  <bookViews>
    <workbookView xWindow="0" yWindow="0" windowWidth="18420" windowHeight="7590" tabRatio="549" xr2:uid="{00000000-000D-0000-FFFF-FFFF00000000}"/>
  </bookViews>
  <sheets>
    <sheet name="Paired Unknown Variance-Project" sheetId="7" r:id="rId1"/>
    <sheet name="Unpaired Unknown-Project" sheetId="9" r:id="rId2"/>
    <sheet name="Dropdown Selections" sheetId="11" state="hidden" r:id="rId3"/>
  </sheets>
  <functionGroups builtInGroupCount="19"/>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33" i="7" l="1"/>
  <c r="D33" i="7"/>
  <c r="G34" i="7"/>
  <c r="D34" i="7"/>
  <c r="G35" i="7"/>
  <c r="D35" i="7"/>
  <c r="G36" i="7"/>
  <c r="D36" i="7"/>
  <c r="G37" i="7"/>
  <c r="D37" i="7"/>
  <c r="G38" i="7"/>
  <c r="D38" i="7"/>
  <c r="G39" i="7"/>
  <c r="D39" i="7"/>
  <c r="G40" i="7"/>
  <c r="D40" i="7"/>
  <c r="G41" i="7"/>
  <c r="D41" i="7"/>
  <c r="G42" i="7"/>
  <c r="D42" i="7"/>
  <c r="G43" i="7"/>
  <c r="D43" i="7"/>
  <c r="G44" i="7"/>
  <c r="D44" i="7"/>
  <c r="G45" i="7"/>
  <c r="D45" i="7"/>
  <c r="G46" i="7"/>
  <c r="D46" i="7"/>
  <c r="G47" i="7"/>
  <c r="D47" i="7"/>
  <c r="G48" i="7"/>
  <c r="D48" i="7"/>
  <c r="G49" i="7"/>
  <c r="D49" i="7"/>
  <c r="G50" i="7"/>
  <c r="D50" i="7"/>
  <c r="G51" i="7"/>
  <c r="D51" i="7"/>
  <c r="G52" i="7"/>
  <c r="D52" i="7"/>
  <c r="G53" i="7"/>
  <c r="D53" i="7"/>
  <c r="G54" i="7"/>
  <c r="D54" i="7"/>
  <c r="G55" i="7"/>
  <c r="D55" i="7"/>
  <c r="G56" i="7"/>
  <c r="D56" i="7"/>
  <c r="G57" i="7"/>
  <c r="D57" i="7"/>
  <c r="G58" i="7"/>
  <c r="D58" i="7"/>
  <c r="G59" i="7"/>
  <c r="D59" i="7"/>
  <c r="G60" i="7"/>
  <c r="D60" i="7"/>
  <c r="G61" i="7"/>
  <c r="D61" i="7"/>
  <c r="G62" i="7"/>
  <c r="D62" i="7"/>
  <c r="G63" i="7"/>
  <c r="D63" i="7"/>
  <c r="G64" i="7"/>
  <c r="D64" i="7"/>
  <c r="G65" i="7"/>
  <c r="D65" i="7"/>
  <c r="G66" i="7"/>
  <c r="D66" i="7"/>
  <c r="G67" i="7"/>
  <c r="D67" i="7"/>
  <c r="G68" i="7"/>
  <c r="D68" i="7"/>
  <c r="G69" i="7"/>
  <c r="D69" i="7"/>
  <c r="G70" i="7"/>
  <c r="D70" i="7"/>
  <c r="G71" i="7"/>
  <c r="D71" i="7"/>
  <c r="G72" i="7"/>
  <c r="D72" i="7"/>
  <c r="G73" i="7"/>
  <c r="D73" i="7"/>
  <c r="G74" i="7"/>
  <c r="D74" i="7"/>
  <c r="G75" i="7"/>
  <c r="D75" i="7"/>
  <c r="G76" i="7"/>
  <c r="D76" i="7"/>
  <c r="G77" i="7"/>
  <c r="D77" i="7"/>
  <c r="G78" i="7"/>
  <c r="D78" i="7"/>
  <c r="G79" i="7"/>
  <c r="D79" i="7"/>
  <c r="G80" i="7"/>
  <c r="D80" i="7"/>
  <c r="G81" i="7"/>
  <c r="D81" i="7"/>
  <c r="G82" i="7"/>
  <c r="D82" i="7"/>
  <c r="G83" i="7"/>
  <c r="D83" i="7"/>
  <c r="G84" i="7"/>
  <c r="D84" i="7"/>
  <c r="G85" i="7"/>
  <c r="D85" i="7"/>
  <c r="G86" i="7"/>
  <c r="D86" i="7"/>
  <c r="G87" i="7"/>
  <c r="D87" i="7"/>
  <c r="G88" i="7"/>
  <c r="D88" i="7"/>
  <c r="G89" i="7"/>
  <c r="D89" i="7"/>
  <c r="G90" i="7"/>
  <c r="D90" i="7"/>
  <c r="G91" i="7"/>
  <c r="D91" i="7"/>
  <c r="G92" i="7"/>
  <c r="D92" i="7"/>
  <c r="G93" i="7"/>
  <c r="D93" i="7"/>
  <c r="G94" i="7"/>
  <c r="D94" i="7"/>
  <c r="G95" i="7"/>
  <c r="D95" i="7"/>
  <c r="G96" i="7"/>
  <c r="D96" i="7"/>
  <c r="G97" i="7"/>
  <c r="D97" i="7"/>
  <c r="G98" i="7"/>
  <c r="D98" i="7"/>
  <c r="G99" i="7"/>
  <c r="D99" i="7"/>
  <c r="G100" i="7"/>
  <c r="D100" i="7"/>
  <c r="G101" i="7"/>
  <c r="D101" i="7"/>
  <c r="G102" i="7"/>
  <c r="D102" i="7"/>
  <c r="G103" i="7"/>
  <c r="D103" i="7"/>
  <c r="G104" i="7"/>
  <c r="D104" i="7"/>
  <c r="G105" i="7"/>
  <c r="D105" i="7"/>
  <c r="G106" i="7"/>
  <c r="D106" i="7"/>
  <c r="G107" i="7"/>
  <c r="D107" i="7"/>
  <c r="G108" i="7"/>
  <c r="D108" i="7"/>
  <c r="G109" i="7"/>
  <c r="D109" i="7"/>
  <c r="G110" i="7"/>
  <c r="D110" i="7"/>
  <c r="G111" i="7"/>
  <c r="D111" i="7"/>
  <c r="G112" i="7"/>
  <c r="D112" i="7"/>
  <c r="G113" i="7"/>
  <c r="D113" i="7"/>
  <c r="G114" i="7"/>
  <c r="D114" i="7"/>
  <c r="E8" i="9"/>
  <c r="E9" i="9"/>
  <c r="AG14" i="9"/>
  <c r="AG15" i="9"/>
  <c r="AG16" i="9"/>
  <c r="AG17" i="9"/>
  <c r="AG18" i="9"/>
  <c r="AG19" i="9"/>
  <c r="AG20" i="9"/>
  <c r="AG21" i="9"/>
  <c r="AG22" i="9"/>
  <c r="AG23" i="9"/>
  <c r="AG24" i="9"/>
  <c r="AG25" i="9"/>
  <c r="AG26" i="9"/>
  <c r="AG27" i="9"/>
  <c r="AG28" i="9"/>
  <c r="AG29" i="9"/>
  <c r="AG30" i="9"/>
  <c r="AG31" i="9"/>
  <c r="AG32" i="9"/>
  <c r="AG33" i="9"/>
  <c r="AG34" i="9"/>
  <c r="AG35" i="9"/>
  <c r="AG36" i="9"/>
  <c r="AG37" i="9"/>
  <c r="AG38" i="9"/>
  <c r="AG39" i="9"/>
  <c r="AG40" i="9"/>
  <c r="AG41" i="9"/>
  <c r="AG42" i="9"/>
  <c r="AG43" i="9"/>
  <c r="AG44" i="9"/>
  <c r="AG45" i="9"/>
  <c r="AG46" i="9"/>
  <c r="AG47" i="9"/>
  <c r="AG48" i="9"/>
  <c r="AG49" i="9"/>
  <c r="AG50" i="9"/>
  <c r="AG51" i="9"/>
  <c r="AG52" i="9"/>
  <c r="AG53" i="9"/>
  <c r="AG54" i="9"/>
  <c r="AG55" i="9"/>
  <c r="AG56" i="9"/>
  <c r="AG57" i="9"/>
  <c r="AG58" i="9"/>
  <c r="AG59" i="9"/>
  <c r="AG60" i="9"/>
  <c r="AG61" i="9"/>
  <c r="AG62" i="9"/>
  <c r="AG63" i="9"/>
  <c r="AG64" i="9"/>
  <c r="AG65" i="9"/>
  <c r="AG66" i="9"/>
  <c r="AG67" i="9"/>
  <c r="AG68" i="9"/>
  <c r="AG69" i="9"/>
  <c r="AG70" i="9"/>
  <c r="AG71" i="9"/>
  <c r="AG72" i="9"/>
  <c r="AG73" i="9"/>
  <c r="AG74" i="9"/>
  <c r="AG75" i="9"/>
  <c r="AG76" i="9"/>
  <c r="AG77" i="9"/>
  <c r="AG78" i="9"/>
  <c r="AG79" i="9"/>
  <c r="AG80" i="9"/>
  <c r="AG81" i="9"/>
  <c r="AG82" i="9"/>
  <c r="AG83" i="9"/>
  <c r="AG84" i="9"/>
  <c r="AG85" i="9"/>
  <c r="AG86" i="9"/>
  <c r="AG87" i="9"/>
  <c r="AG88" i="9"/>
  <c r="AG89" i="9"/>
  <c r="AG90" i="9"/>
  <c r="AG91" i="9"/>
  <c r="AG92" i="9"/>
  <c r="AG93" i="9"/>
  <c r="AG94" i="9"/>
  <c r="AG95" i="9"/>
  <c r="AG96" i="9"/>
  <c r="AG97" i="9"/>
  <c r="AG98" i="9"/>
  <c r="AG99" i="9"/>
  <c r="AG100" i="9"/>
  <c r="AG101" i="9"/>
  <c r="AG102" i="9"/>
  <c r="AG103" i="9"/>
  <c r="AG104" i="9"/>
  <c r="AG105" i="9"/>
  <c r="AG106" i="9"/>
  <c r="AG107" i="9"/>
  <c r="AG108" i="9"/>
  <c r="AG109" i="9"/>
  <c r="AG110" i="9"/>
  <c r="AG111" i="9"/>
  <c r="AG112" i="9"/>
  <c r="AG113" i="9"/>
  <c r="C63" i="9"/>
  <c r="AF63" i="9"/>
  <c r="C64" i="9"/>
  <c r="AF64" i="9" s="1"/>
  <c r="C65" i="9"/>
  <c r="AF65" i="9"/>
  <c r="C66" i="9"/>
  <c r="AF66" i="9" s="1"/>
  <c r="C67" i="9"/>
  <c r="AF67" i="9"/>
  <c r="C68" i="9"/>
  <c r="AF68" i="9" s="1"/>
  <c r="C69" i="9"/>
  <c r="AF69" i="9"/>
  <c r="C70" i="9"/>
  <c r="AF70" i="9" s="1"/>
  <c r="C71" i="9"/>
  <c r="AF71" i="9"/>
  <c r="C72" i="9"/>
  <c r="AF72" i="9" s="1"/>
  <c r="C73" i="9"/>
  <c r="AF73" i="9"/>
  <c r="C74" i="9"/>
  <c r="AF74" i="9" s="1"/>
  <c r="C75" i="9"/>
  <c r="AF75" i="9"/>
  <c r="C76" i="9"/>
  <c r="AF76" i="9" s="1"/>
  <c r="C77" i="9"/>
  <c r="AF77" i="9"/>
  <c r="C78" i="9"/>
  <c r="AF78" i="9" s="1"/>
  <c r="C79" i="9"/>
  <c r="AF79" i="9"/>
  <c r="C80" i="9"/>
  <c r="AF80" i="9" s="1"/>
  <c r="C81" i="9"/>
  <c r="AF81" i="9"/>
  <c r="C82" i="9"/>
  <c r="AF82" i="9" s="1"/>
  <c r="C83" i="9"/>
  <c r="AF83" i="9"/>
  <c r="C84" i="9"/>
  <c r="AF84" i="9" s="1"/>
  <c r="C85" i="9"/>
  <c r="AF85" i="9"/>
  <c r="C86" i="9"/>
  <c r="AF86" i="9" s="1"/>
  <c r="C87" i="9"/>
  <c r="AF87" i="9"/>
  <c r="C88" i="9"/>
  <c r="AF88" i="9" s="1"/>
  <c r="C89" i="9"/>
  <c r="AF89" i="9"/>
  <c r="C90" i="9"/>
  <c r="AF90" i="9" s="1"/>
  <c r="C91" i="9"/>
  <c r="AF91" i="9"/>
  <c r="C92" i="9"/>
  <c r="AF92" i="9" s="1"/>
  <c r="C93" i="9"/>
  <c r="AF93" i="9"/>
  <c r="C94" i="9"/>
  <c r="AF94" i="9" s="1"/>
  <c r="C95" i="9"/>
  <c r="AF95" i="9"/>
  <c r="C96" i="9"/>
  <c r="AF96" i="9" s="1"/>
  <c r="C97" i="9"/>
  <c r="AF97" i="9"/>
  <c r="C98" i="9"/>
  <c r="AF98" i="9" s="1"/>
  <c r="C99" i="9"/>
  <c r="AF99" i="9"/>
  <c r="C100" i="9"/>
  <c r="AF100" i="9" s="1"/>
  <c r="C101" i="9"/>
  <c r="AF101" i="9"/>
  <c r="C102" i="9"/>
  <c r="AF102" i="9" s="1"/>
  <c r="C103" i="9"/>
  <c r="AF103" i="9"/>
  <c r="C104" i="9"/>
  <c r="AF104" i="9" s="1"/>
  <c r="C105" i="9"/>
  <c r="AF105" i="9"/>
  <c r="C106" i="9"/>
  <c r="AF106" i="9" s="1"/>
  <c r="C107" i="9"/>
  <c r="AF107" i="9"/>
  <c r="C108" i="9"/>
  <c r="AF108" i="9" s="1"/>
  <c r="C109" i="9"/>
  <c r="AF109" i="9"/>
  <c r="C110" i="9"/>
  <c r="AF110" i="9" s="1"/>
  <c r="C111" i="9"/>
  <c r="AF111" i="9"/>
  <c r="C112" i="9"/>
  <c r="AF112" i="9" s="1"/>
  <c r="C113" i="9"/>
  <c r="AF113" i="9"/>
  <c r="C14" i="9"/>
  <c r="AF14" i="9" s="1"/>
  <c r="AH14" i="9" s="1"/>
  <c r="AH15" i="9" s="1"/>
  <c r="K63" i="9"/>
  <c r="L63" i="9"/>
  <c r="K64" i="9"/>
  <c r="L64" i="9"/>
  <c r="K65" i="9"/>
  <c r="L65" i="9"/>
  <c r="K66" i="9"/>
  <c r="L66" i="9"/>
  <c r="K67" i="9"/>
  <c r="L67" i="9"/>
  <c r="K68" i="9"/>
  <c r="L68" i="9"/>
  <c r="K69" i="9"/>
  <c r="L69" i="9"/>
  <c r="K70" i="9"/>
  <c r="L70" i="9"/>
  <c r="K71" i="9"/>
  <c r="L71" i="9"/>
  <c r="K72" i="9"/>
  <c r="L72" i="9"/>
  <c r="K73" i="9"/>
  <c r="L73" i="9"/>
  <c r="K74" i="9"/>
  <c r="L74" i="9"/>
  <c r="K75" i="9"/>
  <c r="L75" i="9"/>
  <c r="K76" i="9"/>
  <c r="L76" i="9"/>
  <c r="K77" i="9"/>
  <c r="L77" i="9"/>
  <c r="K78" i="9"/>
  <c r="L78" i="9"/>
  <c r="K79" i="9"/>
  <c r="L79" i="9"/>
  <c r="K80" i="9"/>
  <c r="L80" i="9"/>
  <c r="K81" i="9"/>
  <c r="L81" i="9"/>
  <c r="K82" i="9"/>
  <c r="L82" i="9"/>
  <c r="K83" i="9"/>
  <c r="L83" i="9"/>
  <c r="K84" i="9"/>
  <c r="L84" i="9"/>
  <c r="K85" i="9"/>
  <c r="L85" i="9"/>
  <c r="K86" i="9"/>
  <c r="L86" i="9"/>
  <c r="K87" i="9"/>
  <c r="L87" i="9"/>
  <c r="K88" i="9"/>
  <c r="L88" i="9"/>
  <c r="K89" i="9"/>
  <c r="L89" i="9"/>
  <c r="K90" i="9"/>
  <c r="L90" i="9"/>
  <c r="K91" i="9"/>
  <c r="L91" i="9"/>
  <c r="K92" i="9"/>
  <c r="L92" i="9"/>
  <c r="K93" i="9"/>
  <c r="L93" i="9"/>
  <c r="K94" i="9"/>
  <c r="L94" i="9"/>
  <c r="K95" i="9"/>
  <c r="L95" i="9"/>
  <c r="K96" i="9"/>
  <c r="L96" i="9"/>
  <c r="K97" i="9"/>
  <c r="L97" i="9"/>
  <c r="K98" i="9"/>
  <c r="L98" i="9"/>
  <c r="K99" i="9"/>
  <c r="L99" i="9"/>
  <c r="K100" i="9"/>
  <c r="L100" i="9"/>
  <c r="K101" i="9"/>
  <c r="L101" i="9"/>
  <c r="K102" i="9"/>
  <c r="L102" i="9"/>
  <c r="K103" i="9"/>
  <c r="L103" i="9"/>
  <c r="K104" i="9"/>
  <c r="L104" i="9"/>
  <c r="K105" i="9"/>
  <c r="L105" i="9"/>
  <c r="K106" i="9"/>
  <c r="L106" i="9"/>
  <c r="K107" i="9"/>
  <c r="L107" i="9"/>
  <c r="K108" i="9"/>
  <c r="L108" i="9"/>
  <c r="K109" i="9"/>
  <c r="L109" i="9"/>
  <c r="K110" i="9"/>
  <c r="L110" i="9"/>
  <c r="K111" i="9"/>
  <c r="L111" i="9"/>
  <c r="K112" i="9"/>
  <c r="L112" i="9"/>
  <c r="K113" i="9"/>
  <c r="L113" i="9"/>
  <c r="H113"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102" i="9"/>
  <c r="H103" i="9"/>
  <c r="H104" i="9"/>
  <c r="H105" i="9"/>
  <c r="H106" i="9"/>
  <c r="H107" i="9"/>
  <c r="H108" i="9"/>
  <c r="H109" i="9"/>
  <c r="H110" i="9"/>
  <c r="H111" i="9"/>
  <c r="H112" i="9"/>
  <c r="G113"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M2" i="7"/>
  <c r="M3" i="7"/>
  <c r="M6" i="7"/>
  <c r="M5" i="7"/>
  <c r="M12" i="7"/>
  <c r="G28" i="7"/>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K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6" i="9"/>
  <c r="J15" i="9"/>
  <c r="F15" i="9"/>
  <c r="I16" i="9"/>
  <c r="L16" i="9"/>
  <c r="I17" i="9"/>
  <c r="L17" i="9"/>
  <c r="I18" i="9"/>
  <c r="L18" i="9"/>
  <c r="I19" i="9"/>
  <c r="L19" i="9"/>
  <c r="I20" i="9"/>
  <c r="L20" i="9"/>
  <c r="I21" i="9"/>
  <c r="L21" i="9"/>
  <c r="I22" i="9"/>
  <c r="L22" i="9"/>
  <c r="I23" i="9"/>
  <c r="E23" i="9" s="1"/>
  <c r="L23" i="9"/>
  <c r="I24" i="9"/>
  <c r="L24" i="9"/>
  <c r="I25" i="9"/>
  <c r="L25" i="9"/>
  <c r="I26" i="9"/>
  <c r="L26" i="9"/>
  <c r="I27" i="9"/>
  <c r="L27" i="9"/>
  <c r="I28" i="9"/>
  <c r="L28" i="9"/>
  <c r="I29" i="9"/>
  <c r="L29" i="9"/>
  <c r="I30" i="9"/>
  <c r="L30" i="9"/>
  <c r="I31" i="9"/>
  <c r="L31" i="9"/>
  <c r="I32" i="9"/>
  <c r="L32" i="9"/>
  <c r="I33" i="9"/>
  <c r="D33" i="9" s="1"/>
  <c r="L33" i="9"/>
  <c r="I34" i="9"/>
  <c r="L34" i="9"/>
  <c r="I35" i="9"/>
  <c r="D35" i="9" s="1"/>
  <c r="L35" i="9"/>
  <c r="I36" i="9"/>
  <c r="L36" i="9"/>
  <c r="I37" i="9"/>
  <c r="D37" i="9" s="1"/>
  <c r="L37" i="9"/>
  <c r="I38" i="9"/>
  <c r="L38" i="9"/>
  <c r="I39" i="9"/>
  <c r="D39" i="9" s="1"/>
  <c r="L39" i="9"/>
  <c r="I40" i="9"/>
  <c r="L40" i="9"/>
  <c r="I41" i="9"/>
  <c r="D41" i="9" s="1"/>
  <c r="L41" i="9"/>
  <c r="I42" i="9"/>
  <c r="L42" i="9"/>
  <c r="I43" i="9"/>
  <c r="D43" i="9" s="1"/>
  <c r="L43" i="9"/>
  <c r="I44" i="9"/>
  <c r="L44" i="9"/>
  <c r="I45" i="9"/>
  <c r="D45" i="9" s="1"/>
  <c r="L45" i="9"/>
  <c r="I46" i="9"/>
  <c r="L46" i="9"/>
  <c r="I47" i="9"/>
  <c r="L47" i="9"/>
  <c r="I48" i="9"/>
  <c r="L48" i="9"/>
  <c r="I49" i="9"/>
  <c r="D49" i="9" s="1"/>
  <c r="L49" i="9"/>
  <c r="I50" i="9"/>
  <c r="L50" i="9"/>
  <c r="I51" i="9"/>
  <c r="D51" i="9" s="1"/>
  <c r="L51" i="9"/>
  <c r="I52" i="9"/>
  <c r="L52" i="9"/>
  <c r="I53" i="9"/>
  <c r="L53" i="9"/>
  <c r="I54" i="9"/>
  <c r="L54" i="9"/>
  <c r="I55" i="9"/>
  <c r="D55" i="9" s="1"/>
  <c r="L55" i="9"/>
  <c r="I56" i="9"/>
  <c r="L56" i="9"/>
  <c r="I57" i="9"/>
  <c r="D57" i="9" s="1"/>
  <c r="L57" i="9"/>
  <c r="I58" i="9"/>
  <c r="L58" i="9"/>
  <c r="I59" i="9"/>
  <c r="L59" i="9"/>
  <c r="I60" i="9"/>
  <c r="L60" i="9"/>
  <c r="I61" i="9"/>
  <c r="D61" i="9" s="1"/>
  <c r="L61" i="9"/>
  <c r="I62" i="9"/>
  <c r="L62" i="9"/>
  <c r="I63" i="9"/>
  <c r="D63" i="9" s="1"/>
  <c r="I64" i="9"/>
  <c r="D64" i="9" s="1"/>
  <c r="I65" i="9"/>
  <c r="I66" i="9"/>
  <c r="I67" i="9"/>
  <c r="D67" i="9" s="1"/>
  <c r="I68" i="9"/>
  <c r="I69" i="9"/>
  <c r="I70" i="9"/>
  <c r="I71" i="9"/>
  <c r="I72" i="9"/>
  <c r="I73" i="9"/>
  <c r="I74" i="9"/>
  <c r="I75" i="9"/>
  <c r="I76" i="9"/>
  <c r="I77" i="9"/>
  <c r="I78" i="9"/>
  <c r="E78" i="9" s="1"/>
  <c r="I79" i="9"/>
  <c r="I80" i="9"/>
  <c r="I81" i="9"/>
  <c r="I82" i="9"/>
  <c r="D82" i="9" s="1"/>
  <c r="I83" i="9"/>
  <c r="I84" i="9"/>
  <c r="I85" i="9"/>
  <c r="I86" i="9"/>
  <c r="D86" i="9" s="1"/>
  <c r="I87" i="9"/>
  <c r="I88" i="9"/>
  <c r="I89" i="9"/>
  <c r="I90" i="9"/>
  <c r="D90" i="9" s="1"/>
  <c r="I91" i="9"/>
  <c r="I92" i="9"/>
  <c r="I93" i="9"/>
  <c r="I94" i="9"/>
  <c r="D94" i="9" s="1"/>
  <c r="I95" i="9"/>
  <c r="I96" i="9"/>
  <c r="I97" i="9"/>
  <c r="I98" i="9"/>
  <c r="D98" i="9" s="1"/>
  <c r="I99" i="9"/>
  <c r="E99" i="9" s="1"/>
  <c r="I100" i="9"/>
  <c r="D100" i="9" s="1"/>
  <c r="I101" i="9"/>
  <c r="I102" i="9"/>
  <c r="I103" i="9"/>
  <c r="D103" i="9" s="1"/>
  <c r="I104" i="9"/>
  <c r="I105" i="9"/>
  <c r="I106" i="9"/>
  <c r="I107" i="9"/>
  <c r="D107" i="9" s="1"/>
  <c r="I108" i="9"/>
  <c r="D108" i="9" s="1"/>
  <c r="I109" i="9"/>
  <c r="I110" i="9"/>
  <c r="I111" i="9"/>
  <c r="D111" i="9" s="1"/>
  <c r="I112" i="9"/>
  <c r="E112" i="9" s="1"/>
  <c r="I113" i="9"/>
  <c r="I15" i="9"/>
  <c r="E15" i="9" s="1"/>
  <c r="L15" i="9"/>
  <c r="I14" i="9"/>
  <c r="D14" i="9" s="1"/>
  <c r="K61" i="9"/>
  <c r="K59" i="9"/>
  <c r="K57" i="9"/>
  <c r="K55" i="9"/>
  <c r="K53" i="9"/>
  <c r="K51" i="9"/>
  <c r="K49" i="9"/>
  <c r="K47" i="9"/>
  <c r="K45" i="9"/>
  <c r="K43" i="9"/>
  <c r="K41" i="9"/>
  <c r="K39" i="9"/>
  <c r="K37" i="9"/>
  <c r="K35" i="9"/>
  <c r="K33" i="9"/>
  <c r="K31" i="9"/>
  <c r="K29" i="9"/>
  <c r="K60" i="9"/>
  <c r="K58" i="9"/>
  <c r="K56" i="9"/>
  <c r="K54" i="9"/>
  <c r="K52" i="9"/>
  <c r="K50" i="9"/>
  <c r="K48" i="9"/>
  <c r="K46" i="9"/>
  <c r="K44" i="9"/>
  <c r="K42" i="9"/>
  <c r="K40" i="9"/>
  <c r="K38" i="9"/>
  <c r="K36" i="9"/>
  <c r="K34" i="9"/>
  <c r="K32" i="9"/>
  <c r="K30" i="9"/>
  <c r="K28" i="9"/>
  <c r="K26" i="9"/>
  <c r="K24" i="9"/>
  <c r="K22" i="9"/>
  <c r="K20" i="9"/>
  <c r="K27" i="9"/>
  <c r="K25" i="9"/>
  <c r="K23" i="9"/>
  <c r="K21" i="9"/>
  <c r="K19" i="9"/>
  <c r="G61" i="9"/>
  <c r="H61" i="9"/>
  <c r="G59" i="9"/>
  <c r="H59" i="9"/>
  <c r="G57" i="9"/>
  <c r="H57" i="9"/>
  <c r="G55" i="9"/>
  <c r="H55" i="9"/>
  <c r="G53" i="9"/>
  <c r="H53" i="9"/>
  <c r="H62" i="9"/>
  <c r="G62" i="9"/>
  <c r="C62" i="9"/>
  <c r="AF62" i="9" s="1"/>
  <c r="H60" i="9"/>
  <c r="G60" i="9"/>
  <c r="H58" i="9"/>
  <c r="G58" i="9"/>
  <c r="H56" i="9"/>
  <c r="G56" i="9"/>
  <c r="H54" i="9"/>
  <c r="G54" i="9"/>
  <c r="G51" i="9"/>
  <c r="H51" i="9"/>
  <c r="G49" i="9"/>
  <c r="H49" i="9"/>
  <c r="G47" i="9"/>
  <c r="H47" i="9"/>
  <c r="G45" i="9"/>
  <c r="H45" i="9"/>
  <c r="G43" i="9"/>
  <c r="H43" i="9"/>
  <c r="G41" i="9"/>
  <c r="H41" i="9"/>
  <c r="H52" i="9"/>
  <c r="G52" i="9"/>
  <c r="H50" i="9"/>
  <c r="G50" i="9"/>
  <c r="H48" i="9"/>
  <c r="G48" i="9"/>
  <c r="H46" i="9"/>
  <c r="G46" i="9"/>
  <c r="H44" i="9"/>
  <c r="G44" i="9"/>
  <c r="H42" i="9"/>
  <c r="G42" i="9"/>
  <c r="H39" i="9"/>
  <c r="G39" i="9"/>
  <c r="H37" i="9"/>
  <c r="G37" i="9"/>
  <c r="H40" i="9"/>
  <c r="G40" i="9"/>
  <c r="H38" i="9"/>
  <c r="G38" i="9"/>
  <c r="H36" i="9"/>
  <c r="G36" i="9"/>
  <c r="G35" i="9"/>
  <c r="H35" i="9"/>
  <c r="G33" i="9"/>
  <c r="H33" i="9"/>
  <c r="G31" i="9"/>
  <c r="H31" i="9"/>
  <c r="G29" i="9"/>
  <c r="H29" i="9"/>
  <c r="G27" i="9"/>
  <c r="H27" i="9"/>
  <c r="G25" i="9"/>
  <c r="H25" i="9"/>
  <c r="H34" i="9"/>
  <c r="G34" i="9"/>
  <c r="H32" i="9"/>
  <c r="G32" i="9"/>
  <c r="H30" i="9"/>
  <c r="G30" i="9"/>
  <c r="H28" i="9"/>
  <c r="G28" i="9"/>
  <c r="H26" i="9"/>
  <c r="G26" i="9"/>
  <c r="H24" i="9"/>
  <c r="G24" i="9"/>
  <c r="G23" i="9"/>
  <c r="H23" i="9"/>
  <c r="H22" i="9"/>
  <c r="G22" i="9"/>
  <c r="G21" i="9"/>
  <c r="H21" i="9"/>
  <c r="H20" i="9"/>
  <c r="G20" i="9"/>
  <c r="G19" i="9"/>
  <c r="H19" i="9"/>
  <c r="K16" i="9"/>
  <c r="K18" i="9"/>
  <c r="K15" i="9"/>
  <c r="K17" i="9"/>
  <c r="H18" i="9"/>
  <c r="G18" i="9"/>
  <c r="G17" i="9"/>
  <c r="H17" i="9"/>
  <c r="H16" i="9"/>
  <c r="G16" i="9"/>
  <c r="H15" i="9"/>
  <c r="G15" i="9"/>
  <c r="F113" i="9"/>
  <c r="F109" i="9"/>
  <c r="F78" i="9"/>
  <c r="F46" i="9"/>
  <c r="F111" i="9"/>
  <c r="F94" i="9"/>
  <c r="F62" i="9"/>
  <c r="F30" i="9"/>
  <c r="F14" i="9"/>
  <c r="F112" i="9"/>
  <c r="F110" i="9"/>
  <c r="F102" i="9"/>
  <c r="F86" i="9"/>
  <c r="F70" i="9"/>
  <c r="F54" i="9"/>
  <c r="F38" i="9"/>
  <c r="F22" i="9"/>
  <c r="F106" i="9"/>
  <c r="F98" i="9"/>
  <c r="F90" i="9"/>
  <c r="F82" i="9"/>
  <c r="F74" i="9"/>
  <c r="F66" i="9"/>
  <c r="F58" i="9"/>
  <c r="F50" i="9"/>
  <c r="F42" i="9"/>
  <c r="F34" i="9"/>
  <c r="F26" i="9"/>
  <c r="F18" i="9"/>
  <c r="F108" i="9"/>
  <c r="F104" i="9"/>
  <c r="F100" i="9"/>
  <c r="F96" i="9"/>
  <c r="F92" i="9"/>
  <c r="F88" i="9"/>
  <c r="F84" i="9"/>
  <c r="F80" i="9"/>
  <c r="F76" i="9"/>
  <c r="F72" i="9"/>
  <c r="F68" i="9"/>
  <c r="F64" i="9"/>
  <c r="F60" i="9"/>
  <c r="F56" i="9"/>
  <c r="F52" i="9"/>
  <c r="F48" i="9"/>
  <c r="F44" i="9"/>
  <c r="F40" i="9"/>
  <c r="F36" i="9"/>
  <c r="F32" i="9"/>
  <c r="F28" i="9"/>
  <c r="F24" i="9"/>
  <c r="F20" i="9"/>
  <c r="F16" i="9"/>
  <c r="F107" i="9"/>
  <c r="F105" i="9"/>
  <c r="F103" i="9"/>
  <c r="F101" i="9"/>
  <c r="F99" i="9"/>
  <c r="F97" i="9"/>
  <c r="F95" i="9"/>
  <c r="F93" i="9"/>
  <c r="F91" i="9"/>
  <c r="F89" i="9"/>
  <c r="F87" i="9"/>
  <c r="F85" i="9"/>
  <c r="F83" i="9"/>
  <c r="F81" i="9"/>
  <c r="F79" i="9"/>
  <c r="F77" i="9"/>
  <c r="F75" i="9"/>
  <c r="F73" i="9"/>
  <c r="F71" i="9"/>
  <c r="F69" i="9"/>
  <c r="F67" i="9"/>
  <c r="F65" i="9"/>
  <c r="F63" i="9"/>
  <c r="F61" i="9"/>
  <c r="C61" i="9"/>
  <c r="AF61" i="9"/>
  <c r="F59" i="9"/>
  <c r="F57" i="9"/>
  <c r="F55" i="9"/>
  <c r="F53" i="9"/>
  <c r="C53" i="9"/>
  <c r="AF53" i="9"/>
  <c r="F51" i="9"/>
  <c r="F49" i="9"/>
  <c r="F47" i="9"/>
  <c r="F45" i="9"/>
  <c r="F43" i="9"/>
  <c r="F41" i="9"/>
  <c r="C41" i="9"/>
  <c r="AF41" i="9"/>
  <c r="F39" i="9"/>
  <c r="F37" i="9"/>
  <c r="C37" i="9"/>
  <c r="AF37" i="9"/>
  <c r="F35" i="9"/>
  <c r="F33" i="9"/>
  <c r="C33" i="9"/>
  <c r="AF33" i="9"/>
  <c r="F31" i="9"/>
  <c r="C31" i="9"/>
  <c r="AF31" i="9" s="1"/>
  <c r="F29" i="9"/>
  <c r="C29" i="9"/>
  <c r="AF29" i="9"/>
  <c r="F27" i="9"/>
  <c r="F25" i="9"/>
  <c r="F23" i="9"/>
  <c r="F21" i="9"/>
  <c r="F19" i="9"/>
  <c r="F17" i="9"/>
  <c r="C35" i="9"/>
  <c r="AF35" i="9"/>
  <c r="C39" i="9"/>
  <c r="AF39" i="9"/>
  <c r="C15" i="9"/>
  <c r="AF15" i="9"/>
  <c r="C55" i="9"/>
  <c r="AF55" i="9"/>
  <c r="C57" i="9"/>
  <c r="AF57" i="9"/>
  <c r="C59" i="9"/>
  <c r="AF59" i="9"/>
  <c r="C32" i="9"/>
  <c r="AF32" i="9"/>
  <c r="C36" i="9"/>
  <c r="AF36" i="9"/>
  <c r="C40" i="9"/>
  <c r="AF40" i="9"/>
  <c r="C44" i="9"/>
  <c r="AF44" i="9"/>
  <c r="C46" i="9"/>
  <c r="AF46" i="9"/>
  <c r="C48" i="9"/>
  <c r="AF48" i="9"/>
  <c r="C50" i="9"/>
  <c r="AF50" i="9"/>
  <c r="C52" i="9"/>
  <c r="AF52" i="9"/>
  <c r="C30" i="9"/>
  <c r="AF30" i="9"/>
  <c r="C34" i="9"/>
  <c r="AF34" i="9"/>
  <c r="C38" i="9"/>
  <c r="AF38" i="9"/>
  <c r="C42" i="9"/>
  <c r="AF42" i="9"/>
  <c r="C43" i="9"/>
  <c r="AF43" i="9"/>
  <c r="C45" i="9"/>
  <c r="AF45" i="9"/>
  <c r="C47" i="9"/>
  <c r="AF47" i="9"/>
  <c r="C49" i="9"/>
  <c r="AF49" i="9"/>
  <c r="C51" i="9"/>
  <c r="AF51" i="9"/>
  <c r="C54" i="9"/>
  <c r="AF54" i="9"/>
  <c r="C56" i="9"/>
  <c r="AF56" i="9"/>
  <c r="C58" i="9"/>
  <c r="AF58" i="9"/>
  <c r="C60" i="9"/>
  <c r="AF60" i="9"/>
  <c r="C27" i="9"/>
  <c r="AF27" i="9"/>
  <c r="C19" i="9"/>
  <c r="AF19" i="9"/>
  <c r="C23" i="9"/>
  <c r="AF23" i="9"/>
  <c r="C22" i="9"/>
  <c r="AF22" i="9"/>
  <c r="C26" i="9"/>
  <c r="AF26" i="9"/>
  <c r="C16" i="9"/>
  <c r="AF16" i="9"/>
  <c r="C18" i="9"/>
  <c r="AF18" i="9"/>
  <c r="C17" i="9"/>
  <c r="AF17" i="9"/>
  <c r="C28" i="9"/>
  <c r="AF28" i="9"/>
  <c r="C21" i="9"/>
  <c r="AF21" i="9"/>
  <c r="C25" i="9"/>
  <c r="AF25" i="9"/>
  <c r="C20" i="9"/>
  <c r="AF20" i="9"/>
  <c r="C24" i="9"/>
  <c r="AF24" i="9"/>
  <c r="D15" i="9"/>
  <c r="D16" i="9"/>
  <c r="E16" i="9"/>
  <c r="D17" i="9"/>
  <c r="E17" i="9"/>
  <c r="D18" i="9"/>
  <c r="D19" i="9"/>
  <c r="E18" i="9"/>
  <c r="G15" i="7"/>
  <c r="D15" i="7"/>
  <c r="G16" i="7"/>
  <c r="G17" i="7"/>
  <c r="G18" i="7"/>
  <c r="G19" i="7"/>
  <c r="G20" i="7"/>
  <c r="G21" i="7"/>
  <c r="G22" i="7"/>
  <c r="G23" i="7"/>
  <c r="D20" i="9"/>
  <c r="E19" i="9"/>
  <c r="K23" i="7"/>
  <c r="L23" i="7"/>
  <c r="D23" i="7"/>
  <c r="K21" i="7"/>
  <c r="L21" i="7"/>
  <c r="J21" i="7"/>
  <c r="D21" i="7"/>
  <c r="K22" i="7"/>
  <c r="L22" i="7"/>
  <c r="J22" i="7"/>
  <c r="D22" i="7"/>
  <c r="K20" i="7"/>
  <c r="L20" i="7"/>
  <c r="J20" i="7"/>
  <c r="D20" i="7"/>
  <c r="K19" i="7"/>
  <c r="L19" i="7"/>
  <c r="J19" i="7"/>
  <c r="D19" i="7"/>
  <c r="J18" i="7"/>
  <c r="K16" i="7"/>
  <c r="L16" i="7"/>
  <c r="K18" i="7"/>
  <c r="L18" i="7"/>
  <c r="D18" i="7"/>
  <c r="J16" i="7"/>
  <c r="J17" i="7"/>
  <c r="K17" i="7"/>
  <c r="L17" i="7"/>
  <c r="D17" i="7"/>
  <c r="J23" i="7"/>
  <c r="D21" i="9"/>
  <c r="E20" i="9"/>
  <c r="J15" i="7"/>
  <c r="D22" i="9"/>
  <c r="E21" i="9"/>
  <c r="D16" i="7"/>
  <c r="E15" i="7"/>
  <c r="I35" i="7"/>
  <c r="I24" i="7"/>
  <c r="H22" i="7"/>
  <c r="H55" i="7"/>
  <c r="I39" i="7"/>
  <c r="I32" i="7"/>
  <c r="I63" i="7"/>
  <c r="I18" i="7"/>
  <c r="H65" i="7"/>
  <c r="H49" i="7"/>
  <c r="H56" i="7"/>
  <c r="I79" i="7"/>
  <c r="I27" i="7"/>
  <c r="H99" i="7"/>
  <c r="H67" i="7"/>
  <c r="H21" i="7"/>
  <c r="H47" i="7"/>
  <c r="I104" i="7"/>
  <c r="I107" i="7"/>
  <c r="I81" i="7"/>
  <c r="I75" i="7"/>
  <c r="H106" i="7"/>
  <c r="I42" i="7"/>
  <c r="H28" i="7"/>
  <c r="I88" i="7"/>
  <c r="I74" i="7"/>
  <c r="I51" i="7"/>
  <c r="I76" i="7"/>
  <c r="H73" i="7"/>
  <c r="H44" i="7"/>
  <c r="H58" i="7"/>
  <c r="I95" i="7"/>
  <c r="I77" i="7"/>
  <c r="H90" i="7"/>
  <c r="H15" i="7"/>
  <c r="H24" i="7"/>
  <c r="I19" i="7"/>
  <c r="I69" i="7"/>
  <c r="H18" i="7"/>
  <c r="I65" i="7"/>
  <c r="H75" i="7"/>
  <c r="I106" i="7"/>
  <c r="I57" i="7"/>
  <c r="H43" i="7"/>
  <c r="H41" i="7"/>
  <c r="H30" i="7"/>
  <c r="I50" i="7"/>
  <c r="H37" i="7"/>
  <c r="I34" i="7"/>
  <c r="H53" i="7"/>
  <c r="I41" i="7"/>
  <c r="H66" i="7"/>
  <c r="H111" i="7"/>
  <c r="I26" i="7"/>
  <c r="I84" i="7"/>
  <c r="H31" i="7"/>
  <c r="H39" i="7"/>
  <c r="H84" i="7"/>
  <c r="I97" i="7"/>
  <c r="H48" i="7"/>
  <c r="H74" i="7"/>
  <c r="H113" i="7"/>
  <c r="I31" i="7"/>
  <c r="I59" i="7"/>
  <c r="H93" i="7"/>
  <c r="I20" i="7"/>
  <c r="I45" i="7"/>
  <c r="I70" i="7"/>
  <c r="I38" i="7"/>
  <c r="H60" i="7"/>
  <c r="H26" i="7"/>
  <c r="I28" i="7"/>
  <c r="H114" i="7"/>
  <c r="I78" i="7"/>
  <c r="H103" i="7"/>
  <c r="H16" i="7"/>
  <c r="I105" i="7"/>
  <c r="I61" i="7"/>
  <c r="I99" i="7"/>
  <c r="I85" i="7"/>
  <c r="I111" i="7"/>
  <c r="H54" i="7"/>
  <c r="I98" i="7"/>
  <c r="I94" i="7"/>
  <c r="I23" i="7"/>
  <c r="I55" i="7"/>
  <c r="H100" i="7"/>
  <c r="I87" i="7"/>
  <c r="H46" i="7"/>
  <c r="I72" i="7"/>
  <c r="H97" i="7"/>
  <c r="H89" i="7"/>
  <c r="I17" i="7"/>
  <c r="I47" i="7"/>
  <c r="H63" i="7"/>
  <c r="H59" i="7"/>
  <c r="H71" i="7"/>
  <c r="I30" i="7"/>
  <c r="H70" i="7"/>
  <c r="H45" i="7"/>
  <c r="H98" i="7"/>
  <c r="I29" i="7"/>
  <c r="I68" i="7"/>
  <c r="H38" i="7"/>
  <c r="H112" i="7"/>
  <c r="I108" i="7"/>
  <c r="I67" i="7"/>
  <c r="I86" i="7"/>
  <c r="H51" i="7"/>
  <c r="I36" i="7"/>
  <c r="I83" i="7"/>
  <c r="I114" i="7"/>
  <c r="I48" i="7"/>
  <c r="H79" i="7"/>
  <c r="H52" i="7"/>
  <c r="I37" i="7"/>
  <c r="I22" i="7"/>
  <c r="H77" i="7"/>
  <c r="I82" i="7"/>
  <c r="I90" i="7"/>
  <c r="H69" i="7"/>
  <c r="H91" i="7"/>
  <c r="I52" i="7"/>
  <c r="H42" i="7"/>
  <c r="I93" i="7"/>
  <c r="H92" i="7"/>
  <c r="H40" i="7"/>
  <c r="H88" i="7"/>
  <c r="H19" i="7"/>
  <c r="H80" i="7"/>
  <c r="I100" i="7"/>
  <c r="I89" i="7"/>
  <c r="I25" i="7"/>
  <c r="I109" i="7"/>
  <c r="H23" i="7"/>
  <c r="I96" i="7"/>
  <c r="H78" i="7"/>
  <c r="I60" i="7"/>
  <c r="H82" i="7"/>
  <c r="H32" i="7"/>
  <c r="H20" i="7"/>
  <c r="H25" i="7"/>
  <c r="I54" i="7"/>
  <c r="I43" i="7"/>
  <c r="H110" i="7"/>
  <c r="I46" i="7"/>
  <c r="I102" i="7"/>
  <c r="H72" i="7"/>
  <c r="I56" i="7"/>
  <c r="H81" i="7"/>
  <c r="I92" i="7"/>
  <c r="H102" i="7"/>
  <c r="I40" i="7"/>
  <c r="H33" i="7"/>
  <c r="I73" i="7"/>
  <c r="H85" i="7"/>
  <c r="H104" i="7"/>
  <c r="H105" i="7"/>
  <c r="H94" i="7"/>
  <c r="I58" i="7"/>
  <c r="H83" i="7"/>
  <c r="H35" i="7"/>
  <c r="I112" i="7"/>
  <c r="I113" i="7"/>
  <c r="I101" i="7"/>
  <c r="H87" i="7"/>
  <c r="H62" i="7"/>
  <c r="I91" i="7"/>
  <c r="I33" i="7"/>
  <c r="I53" i="7"/>
  <c r="I21" i="7"/>
  <c r="H108" i="7"/>
  <c r="I15" i="7"/>
  <c r="I80" i="7"/>
  <c r="H107" i="7"/>
  <c r="H27" i="7"/>
  <c r="H68" i="7"/>
  <c r="H34" i="7"/>
  <c r="H36" i="7"/>
  <c r="I62" i="7"/>
  <c r="I16" i="7"/>
  <c r="H95" i="7"/>
  <c r="H64" i="7"/>
  <c r="H50" i="7"/>
  <c r="H29" i="7"/>
  <c r="H57" i="7"/>
  <c r="H96" i="7"/>
  <c r="H17" i="7"/>
  <c r="H109" i="7"/>
  <c r="I66" i="7"/>
  <c r="H86" i="7"/>
  <c r="H101" i="7"/>
  <c r="I64" i="7"/>
  <c r="I110" i="7"/>
  <c r="H61" i="7"/>
  <c r="I71" i="7"/>
  <c r="I49" i="7"/>
  <c r="I103" i="7"/>
  <c r="H76" i="7"/>
  <c r="I44" i="7"/>
  <c r="F15" i="7"/>
  <c r="D23" i="9"/>
  <c r="E22" i="9"/>
  <c r="E16" i="7"/>
  <c r="F16" i="7"/>
  <c r="D24" i="9"/>
  <c r="E17" i="7"/>
  <c r="F17" i="7"/>
  <c r="G26" i="7"/>
  <c r="G25" i="7"/>
  <c r="G24" i="7"/>
  <c r="D25" i="9"/>
  <c r="E24" i="9"/>
  <c r="E18" i="7"/>
  <c r="F18" i="7"/>
  <c r="K25" i="7"/>
  <c r="L25" i="7"/>
  <c r="J25" i="7"/>
  <c r="D25" i="7"/>
  <c r="G27" i="7"/>
  <c r="K24" i="7"/>
  <c r="J24" i="7"/>
  <c r="J26" i="7"/>
  <c r="K26" i="7"/>
  <c r="L26" i="7"/>
  <c r="D26" i="7"/>
  <c r="D26" i="9"/>
  <c r="E25" i="9"/>
  <c r="L24" i="7"/>
  <c r="D24" i="7"/>
  <c r="E19" i="7"/>
  <c r="F19" i="7"/>
  <c r="K27" i="7"/>
  <c r="L27" i="7"/>
  <c r="J27" i="7"/>
  <c r="D27" i="7"/>
  <c r="D27" i="9"/>
  <c r="E26" i="9"/>
  <c r="E20" i="7"/>
  <c r="F20" i="7"/>
  <c r="G29" i="7"/>
  <c r="G30" i="7"/>
  <c r="D28" i="9"/>
  <c r="E27" i="9"/>
  <c r="E21" i="7"/>
  <c r="F21" i="7"/>
  <c r="K28" i="7"/>
  <c r="L28" i="7"/>
  <c r="J28" i="7"/>
  <c r="D28" i="7"/>
  <c r="J30" i="7"/>
  <c r="K30" i="7"/>
  <c r="L30" i="7"/>
  <c r="D30" i="7"/>
  <c r="G31" i="7"/>
  <c r="J29" i="7"/>
  <c r="K29" i="7"/>
  <c r="L29" i="7"/>
  <c r="D29" i="7"/>
  <c r="D29" i="9"/>
  <c r="E28" i="9"/>
  <c r="E22" i="7"/>
  <c r="F22" i="7"/>
  <c r="J31" i="7"/>
  <c r="K31" i="7"/>
  <c r="L31" i="7"/>
  <c r="D31" i="7"/>
  <c r="D30" i="9"/>
  <c r="E29" i="9"/>
  <c r="E23" i="7"/>
  <c r="F23" i="7"/>
  <c r="G32" i="7"/>
  <c r="D31" i="9"/>
  <c r="E30" i="9"/>
  <c r="E24" i="7"/>
  <c r="F24" i="7"/>
  <c r="J34" i="7"/>
  <c r="K34" i="7"/>
  <c r="L34" i="7"/>
  <c r="K33" i="7"/>
  <c r="L33" i="7"/>
  <c r="J33" i="7"/>
  <c r="J32" i="7"/>
  <c r="K32" i="7"/>
  <c r="L32" i="7"/>
  <c r="D32" i="7"/>
  <c r="D32" i="9"/>
  <c r="E31" i="9"/>
  <c r="E25" i="7"/>
  <c r="F25" i="7"/>
  <c r="K35" i="7"/>
  <c r="L35" i="7"/>
  <c r="J35" i="7"/>
  <c r="E32" i="9"/>
  <c r="E26" i="7"/>
  <c r="F26" i="7"/>
  <c r="D34" i="9"/>
  <c r="E27" i="7"/>
  <c r="F27" i="7"/>
  <c r="J36" i="7"/>
  <c r="K36" i="7"/>
  <c r="L36" i="7"/>
  <c r="K37" i="7"/>
  <c r="L37" i="7"/>
  <c r="J37" i="7"/>
  <c r="K38" i="7"/>
  <c r="L38" i="7"/>
  <c r="J38" i="7"/>
  <c r="E34" i="9"/>
  <c r="E28" i="7"/>
  <c r="F28" i="7"/>
  <c r="J39" i="7"/>
  <c r="K39" i="7"/>
  <c r="L39" i="7"/>
  <c r="D36" i="9"/>
  <c r="E29" i="7"/>
  <c r="F29" i="7"/>
  <c r="E36" i="9"/>
  <c r="E30" i="7"/>
  <c r="F30" i="7"/>
  <c r="J42" i="7"/>
  <c r="K42" i="7"/>
  <c r="L42" i="7"/>
  <c r="K41" i="7"/>
  <c r="L41" i="7"/>
  <c r="J41" i="7"/>
  <c r="J40" i="7"/>
  <c r="K40" i="7"/>
  <c r="L40" i="7"/>
  <c r="D38" i="9"/>
  <c r="E37" i="9"/>
  <c r="E31" i="7"/>
  <c r="F31" i="7"/>
  <c r="J43" i="7"/>
  <c r="K43" i="7"/>
  <c r="L43" i="7"/>
  <c r="E38" i="9"/>
  <c r="E32" i="7"/>
  <c r="F32" i="7"/>
  <c r="D40" i="9"/>
  <c r="E33" i="7"/>
  <c r="F33" i="7"/>
  <c r="J44" i="7"/>
  <c r="K44" i="7"/>
  <c r="L44" i="7"/>
  <c r="J46" i="7"/>
  <c r="K46" i="7"/>
  <c r="L46" i="7"/>
  <c r="K45" i="7"/>
  <c r="L45" i="7"/>
  <c r="J45" i="7"/>
  <c r="E40" i="9"/>
  <c r="E34" i="7"/>
  <c r="F34" i="7"/>
  <c r="K47" i="7"/>
  <c r="L47" i="7"/>
  <c r="J47" i="7"/>
  <c r="D42" i="9"/>
  <c r="E35" i="7"/>
  <c r="F35" i="7"/>
  <c r="E42" i="9"/>
  <c r="E36" i="7"/>
  <c r="F36" i="7"/>
  <c r="K48" i="7"/>
  <c r="L48" i="7"/>
  <c r="J48" i="7"/>
  <c r="J50" i="7"/>
  <c r="K50" i="7"/>
  <c r="L50" i="7"/>
  <c r="K49" i="7"/>
  <c r="L49" i="7"/>
  <c r="J49" i="7"/>
  <c r="D44" i="9"/>
  <c r="E43" i="9"/>
  <c r="E37" i="7"/>
  <c r="F37" i="7"/>
  <c r="K51" i="7"/>
  <c r="L51" i="7"/>
  <c r="J51" i="7"/>
  <c r="E44" i="9"/>
  <c r="E38" i="7"/>
  <c r="F38" i="7"/>
  <c r="D46" i="9"/>
  <c r="E45" i="9"/>
  <c r="E39" i="7"/>
  <c r="F39" i="7"/>
  <c r="K53" i="7"/>
  <c r="L53" i="7"/>
  <c r="J53" i="7"/>
  <c r="J54" i="7"/>
  <c r="K54" i="7"/>
  <c r="L54" i="7"/>
  <c r="J52" i="7"/>
  <c r="K52" i="7"/>
  <c r="L52" i="7"/>
  <c r="D47" i="9"/>
  <c r="E46" i="9"/>
  <c r="E40" i="7"/>
  <c r="F40" i="7"/>
  <c r="K55" i="7"/>
  <c r="L55" i="7"/>
  <c r="J55" i="7"/>
  <c r="D48" i="9"/>
  <c r="E47" i="9"/>
  <c r="E41" i="7"/>
  <c r="F41" i="7"/>
  <c r="E48" i="9"/>
  <c r="E42" i="7"/>
  <c r="F42" i="7"/>
  <c r="K56" i="7"/>
  <c r="L56" i="7"/>
  <c r="J56" i="7"/>
  <c r="K58" i="7"/>
  <c r="L58" i="7"/>
  <c r="J58" i="7"/>
  <c r="J57" i="7"/>
  <c r="K57" i="7"/>
  <c r="L57" i="7"/>
  <c r="D50" i="9"/>
  <c r="E49" i="9"/>
  <c r="E43" i="7"/>
  <c r="F43" i="7"/>
  <c r="J59" i="7"/>
  <c r="K59" i="7"/>
  <c r="L59" i="7"/>
  <c r="E50" i="9"/>
  <c r="E44" i="7"/>
  <c r="F44" i="7"/>
  <c r="D52" i="9"/>
  <c r="E51" i="9"/>
  <c r="E45" i="7"/>
  <c r="F45" i="7"/>
  <c r="J60" i="7"/>
  <c r="K60" i="7"/>
  <c r="L60" i="7"/>
  <c r="J61" i="7"/>
  <c r="K61" i="7"/>
  <c r="L61" i="7"/>
  <c r="K62" i="7"/>
  <c r="L62" i="7"/>
  <c r="J62" i="7"/>
  <c r="D53" i="9"/>
  <c r="E52" i="9"/>
  <c r="E46" i="7"/>
  <c r="F46" i="7"/>
  <c r="J63" i="7"/>
  <c r="K63" i="7"/>
  <c r="L63" i="7"/>
  <c r="D54" i="9"/>
  <c r="E53" i="9"/>
  <c r="E47" i="7"/>
  <c r="F47" i="7"/>
  <c r="E54" i="9"/>
  <c r="E48" i="7"/>
  <c r="F48" i="7"/>
  <c r="J65" i="7"/>
  <c r="K65" i="7"/>
  <c r="L65" i="7"/>
  <c r="J66" i="7"/>
  <c r="K66" i="7"/>
  <c r="L66" i="7"/>
  <c r="K64" i="7"/>
  <c r="L64" i="7"/>
  <c r="J64" i="7"/>
  <c r="D56" i="9"/>
  <c r="E55" i="9"/>
  <c r="E49" i="7"/>
  <c r="F49" i="7"/>
  <c r="K67" i="7"/>
  <c r="L67" i="7"/>
  <c r="J67" i="7"/>
  <c r="E56" i="9"/>
  <c r="E50" i="7"/>
  <c r="F50" i="7"/>
  <c r="D58" i="9"/>
  <c r="E57" i="9"/>
  <c r="E51" i="7"/>
  <c r="F51" i="7"/>
  <c r="J68" i="7"/>
  <c r="K68" i="7"/>
  <c r="L68" i="7"/>
  <c r="J70" i="7"/>
  <c r="K70" i="7"/>
  <c r="L70" i="7"/>
  <c r="K69" i="7"/>
  <c r="L69" i="7"/>
  <c r="J69" i="7"/>
  <c r="D59" i="9"/>
  <c r="E58" i="9"/>
  <c r="E52" i="7"/>
  <c r="F52" i="7"/>
  <c r="J71" i="7"/>
  <c r="K71" i="7"/>
  <c r="L71" i="7"/>
  <c r="D60" i="9"/>
  <c r="E59" i="9"/>
  <c r="E53" i="7"/>
  <c r="F53" i="7"/>
  <c r="E60" i="9"/>
  <c r="E54" i="7"/>
  <c r="F54" i="7"/>
  <c r="J72" i="7"/>
  <c r="K72" i="7"/>
  <c r="L72" i="7"/>
  <c r="K73" i="7"/>
  <c r="L73" i="7"/>
  <c r="J73" i="7"/>
  <c r="K74" i="7"/>
  <c r="L74" i="7"/>
  <c r="J74" i="7"/>
  <c r="D62" i="9"/>
  <c r="E61" i="9"/>
  <c r="E55" i="7"/>
  <c r="F55" i="7"/>
  <c r="K75" i="7"/>
  <c r="L75" i="7"/>
  <c r="J75" i="7"/>
  <c r="E62" i="9"/>
  <c r="E56" i="7"/>
  <c r="F56" i="7"/>
  <c r="E63" i="9"/>
  <c r="E57" i="7"/>
  <c r="F57" i="7"/>
  <c r="K77" i="7"/>
  <c r="L77" i="7"/>
  <c r="J77" i="7"/>
  <c r="J76" i="7"/>
  <c r="K76" i="7"/>
  <c r="L76" i="7"/>
  <c r="D65" i="9"/>
  <c r="E64" i="9"/>
  <c r="K78" i="7"/>
  <c r="L78" i="7"/>
  <c r="E58" i="7"/>
  <c r="F58" i="7"/>
  <c r="J78" i="7"/>
  <c r="D66" i="9"/>
  <c r="E65" i="9"/>
  <c r="E59" i="7"/>
  <c r="F59" i="7"/>
  <c r="J79" i="7"/>
  <c r="K79" i="7"/>
  <c r="L79" i="7"/>
  <c r="E66" i="9"/>
  <c r="E60" i="7"/>
  <c r="F60" i="7"/>
  <c r="K81" i="7"/>
  <c r="L81" i="7"/>
  <c r="J81" i="7"/>
  <c r="J82" i="7"/>
  <c r="K82" i="7"/>
  <c r="L82" i="7"/>
  <c r="K80" i="7"/>
  <c r="L80" i="7"/>
  <c r="J80" i="7"/>
  <c r="E67" i="9"/>
  <c r="K83" i="7"/>
  <c r="L83" i="7"/>
  <c r="E61" i="7"/>
  <c r="F61" i="7"/>
  <c r="J83" i="7"/>
  <c r="D69" i="9"/>
  <c r="J84" i="7"/>
  <c r="E62" i="7"/>
  <c r="K84" i="7"/>
  <c r="L84" i="7"/>
  <c r="D70" i="9"/>
  <c r="E69" i="9"/>
  <c r="F62" i="7"/>
  <c r="E63" i="7"/>
  <c r="E64" i="7"/>
  <c r="E65" i="7"/>
  <c r="E66" i="7"/>
  <c r="E67" i="7"/>
  <c r="E68" i="7"/>
  <c r="E69" i="7"/>
  <c r="E70" i="7"/>
  <c r="E71" i="7"/>
  <c r="E72" i="7"/>
  <c r="E73" i="7"/>
  <c r="E74" i="7"/>
  <c r="E75" i="7"/>
  <c r="E76" i="7"/>
  <c r="E77" i="7"/>
  <c r="E78" i="7"/>
  <c r="E79" i="7"/>
  <c r="E80" i="7"/>
  <c r="E81" i="7"/>
  <c r="E82" i="7"/>
  <c r="E83" i="7"/>
  <c r="J85" i="7"/>
  <c r="K85" i="7"/>
  <c r="L85" i="7"/>
  <c r="J86" i="7"/>
  <c r="D71" i="9"/>
  <c r="E70" i="9"/>
  <c r="E84" i="7"/>
  <c r="F63" i="7"/>
  <c r="E85" i="7"/>
  <c r="K86" i="7"/>
  <c r="L86" i="7"/>
  <c r="F64" i="7"/>
  <c r="E71" i="9"/>
  <c r="E86" i="7"/>
  <c r="J87" i="7"/>
  <c r="F65" i="7"/>
  <c r="K87" i="7"/>
  <c r="L87" i="7"/>
  <c r="J88" i="7"/>
  <c r="K88" i="7"/>
  <c r="L88" i="7"/>
  <c r="D73" i="9"/>
  <c r="E87" i="7"/>
  <c r="F66" i="7"/>
  <c r="K89" i="7"/>
  <c r="L89" i="7"/>
  <c r="J89" i="7"/>
  <c r="D74" i="9"/>
  <c r="E73" i="9"/>
  <c r="E88" i="7"/>
  <c r="F67" i="7"/>
  <c r="J90" i="7"/>
  <c r="K90" i="7"/>
  <c r="L90" i="7"/>
  <c r="D75" i="9"/>
  <c r="E74" i="9"/>
  <c r="E89" i="7"/>
  <c r="F68" i="7"/>
  <c r="K91" i="7"/>
  <c r="L91" i="7"/>
  <c r="J91" i="7"/>
  <c r="E75" i="9"/>
  <c r="E90" i="7"/>
  <c r="F69" i="7"/>
  <c r="K92" i="7"/>
  <c r="L92" i="7"/>
  <c r="J92" i="7"/>
  <c r="D77" i="9"/>
  <c r="E91" i="7"/>
  <c r="F70" i="7"/>
  <c r="K93" i="7"/>
  <c r="L93" i="7"/>
  <c r="J93" i="7"/>
  <c r="D78" i="9"/>
  <c r="E77" i="9"/>
  <c r="E92" i="7"/>
  <c r="F71" i="7"/>
  <c r="E93" i="7"/>
  <c r="K94" i="7"/>
  <c r="L94" i="7"/>
  <c r="J94" i="7"/>
  <c r="D79" i="9"/>
  <c r="F72" i="7"/>
  <c r="E94" i="7"/>
  <c r="J95" i="7"/>
  <c r="K95" i="7"/>
  <c r="L95" i="7"/>
  <c r="E79" i="9"/>
  <c r="E95" i="7"/>
  <c r="F73" i="7"/>
  <c r="J96" i="7"/>
  <c r="K96" i="7"/>
  <c r="L96" i="7"/>
  <c r="D81" i="9"/>
  <c r="F74" i="7"/>
  <c r="E96" i="7"/>
  <c r="J97" i="7"/>
  <c r="K97" i="7"/>
  <c r="L97" i="7"/>
  <c r="E81" i="9"/>
  <c r="E97" i="7"/>
  <c r="F75" i="7"/>
  <c r="K98" i="7"/>
  <c r="L98" i="7"/>
  <c r="J98" i="7"/>
  <c r="D83" i="9"/>
  <c r="E98" i="7"/>
  <c r="F76" i="7"/>
  <c r="K99" i="7"/>
  <c r="L99" i="7"/>
  <c r="J99" i="7"/>
  <c r="E83" i="9"/>
  <c r="E99" i="7"/>
  <c r="F77" i="7"/>
  <c r="K100" i="7"/>
  <c r="L100" i="7"/>
  <c r="J100" i="7"/>
  <c r="D85" i="9"/>
  <c r="E100" i="7"/>
  <c r="F78" i="7"/>
  <c r="J101" i="7"/>
  <c r="K101" i="7"/>
  <c r="L101" i="7"/>
  <c r="E85" i="9"/>
  <c r="F79" i="7"/>
  <c r="E101" i="7"/>
  <c r="J102" i="7"/>
  <c r="K102" i="7"/>
  <c r="L102" i="7"/>
  <c r="D87" i="9"/>
  <c r="F80" i="7"/>
  <c r="E102" i="7"/>
  <c r="K103" i="7"/>
  <c r="L103" i="7"/>
  <c r="J103" i="7"/>
  <c r="E87" i="9"/>
  <c r="E103" i="7"/>
  <c r="F81" i="7"/>
  <c r="K104" i="7"/>
  <c r="L104" i="7"/>
  <c r="J104" i="7"/>
  <c r="D89" i="9"/>
  <c r="E104" i="7"/>
  <c r="F82" i="7"/>
  <c r="K105" i="7"/>
  <c r="L105" i="7"/>
  <c r="J105" i="7"/>
  <c r="E89" i="9"/>
  <c r="E105" i="7"/>
  <c r="F83" i="7"/>
  <c r="J106" i="7"/>
  <c r="K106" i="7"/>
  <c r="L106" i="7"/>
  <c r="D91" i="9"/>
  <c r="F84" i="7"/>
  <c r="E106" i="7"/>
  <c r="K107" i="7"/>
  <c r="L107" i="7"/>
  <c r="J107" i="7"/>
  <c r="E91" i="9"/>
  <c r="F85" i="7"/>
  <c r="E107" i="7"/>
  <c r="K108" i="7"/>
  <c r="L108" i="7"/>
  <c r="J108" i="7"/>
  <c r="D93" i="9"/>
  <c r="E108" i="7"/>
  <c r="F86" i="7"/>
  <c r="J109" i="7"/>
  <c r="K109" i="7"/>
  <c r="L109" i="7"/>
  <c r="E93" i="9"/>
  <c r="E109" i="7"/>
  <c r="F87" i="7"/>
  <c r="J110" i="7"/>
  <c r="K110" i="7"/>
  <c r="L110" i="7"/>
  <c r="D95" i="9"/>
  <c r="E110" i="7"/>
  <c r="F88" i="7"/>
  <c r="K111" i="7"/>
  <c r="L111" i="7"/>
  <c r="J111" i="7"/>
  <c r="E95" i="9"/>
  <c r="E111" i="7"/>
  <c r="F89" i="7"/>
  <c r="K112" i="7"/>
  <c r="L112" i="7"/>
  <c r="J112" i="7"/>
  <c r="D97" i="9"/>
  <c r="E112" i="7"/>
  <c r="F90" i="7"/>
  <c r="K113" i="7"/>
  <c r="L113" i="7"/>
  <c r="J113" i="7"/>
  <c r="E97" i="9"/>
  <c r="E113" i="7"/>
  <c r="F91" i="7"/>
  <c r="J114" i="7"/>
  <c r="K114" i="7"/>
  <c r="L114" i="7"/>
  <c r="D99" i="9"/>
  <c r="E114" i="7"/>
  <c r="F92" i="7"/>
  <c r="F93" i="7"/>
  <c r="D101" i="9"/>
  <c r="E100" i="9"/>
  <c r="F94" i="7"/>
  <c r="D102" i="9"/>
  <c r="E101" i="9"/>
  <c r="F95" i="7"/>
  <c r="E102" i="9"/>
  <c r="F96" i="7"/>
  <c r="D104" i="9"/>
  <c r="F97" i="7"/>
  <c r="D105" i="9"/>
  <c r="E104" i="9"/>
  <c r="F98" i="7"/>
  <c r="D106" i="9"/>
  <c r="E105" i="9"/>
  <c r="F99" i="7"/>
  <c r="E106" i="9"/>
  <c r="F100" i="7"/>
  <c r="F101" i="7"/>
  <c r="D109" i="9"/>
  <c r="E108" i="9"/>
  <c r="F102" i="7"/>
  <c r="D110" i="9"/>
  <c r="E109" i="9"/>
  <c r="F103" i="7"/>
  <c r="E110" i="9"/>
  <c r="F104" i="7"/>
  <c r="D112" i="9"/>
  <c r="F105" i="7"/>
  <c r="D113" i="9"/>
  <c r="E113" i="9"/>
  <c r="F106" i="7"/>
  <c r="F107" i="7"/>
  <c r="F108" i="7"/>
  <c r="F109" i="7"/>
  <c r="F110" i="7"/>
  <c r="F111" i="7"/>
  <c r="F112" i="7"/>
  <c r="F113" i="7"/>
  <c r="F114" i="7"/>
  <c r="G4" i="9"/>
  <c r="E8" i="7"/>
  <c r="E96" i="9" l="1"/>
  <c r="D96" i="9"/>
  <c r="D92" i="9"/>
  <c r="E92" i="9"/>
  <c r="D88" i="9"/>
  <c r="E88" i="9"/>
  <c r="D84" i="9"/>
  <c r="E84" i="9"/>
  <c r="D80" i="9"/>
  <c r="E80" i="9"/>
  <c r="D76" i="9"/>
  <c r="E76" i="9"/>
  <c r="E72" i="9"/>
  <c r="D72" i="9"/>
  <c r="D68" i="9"/>
  <c r="E68" i="9"/>
  <c r="AI14" i="9"/>
  <c r="AI15" i="9" s="1"/>
  <c r="E41" i="9"/>
  <c r="E39" i="9"/>
  <c r="E35" i="9"/>
  <c r="E33" i="9"/>
  <c r="E111" i="9"/>
  <c r="E107" i="9"/>
  <c r="E103" i="9"/>
  <c r="E98" i="9"/>
  <c r="E94" i="9"/>
  <c r="E90" i="9"/>
  <c r="E86" i="9"/>
  <c r="E82" i="9"/>
  <c r="E14" i="9"/>
</calcChain>
</file>

<file path=xl/sharedStrings.xml><?xml version="1.0" encoding="utf-8"?>
<sst xmlns="http://schemas.openxmlformats.org/spreadsheetml/2006/main" count="79" uniqueCount="67">
  <si>
    <r>
      <rPr>
        <b/>
        <sz val="9"/>
        <rFont val="Calibri"/>
        <family val="2"/>
        <scheme val="minor"/>
      </rPr>
      <t>Step 1:  Ensure Data to be Verified will be a Paired  Comparison.</t>
    </r>
    <r>
      <rPr>
        <sz val="9"/>
        <rFont val="Calibri"/>
        <family val="2"/>
        <scheme val="minor"/>
      </rPr>
      <t xml:space="preserve">
This worksheet is designed for cases in which verifiers can compare their measurements directly to project data. Plots must be relocated for this comparison.  Refer to the verification guidelines for details in selecting plots for measurement.  If plots cannot be relocated, verifiers must use the Unpaired Unknown-Project worksheet.  The worksheet must be used for each carbon pool independently, or combined where allowed, according guidance in the verification section.</t>
    </r>
  </si>
  <si>
    <t>Sequential Sampling Worksheet for Verification Inventory where Project Plots are Monumented</t>
  </si>
  <si>
    <t>Allowance:</t>
  </si>
  <si>
    <t>D0:</t>
  </si>
  <si>
    <t>Alpha:</t>
  </si>
  <si>
    <t>D1:</t>
  </si>
  <si>
    <t>Beta:</t>
  </si>
  <si>
    <t>Project/Stratum Mean:</t>
  </si>
  <si>
    <t>Mean_Diff0:</t>
  </si>
  <si>
    <t>Number of Strata Verified:</t>
  </si>
  <si>
    <t>Mean_Diff1:</t>
  </si>
  <si>
    <t>Project Acreage:</t>
  </si>
  <si>
    <t>5,001-10,000</t>
  </si>
  <si>
    <t>Minimum Number of Passing Plots Needed in Sequence:</t>
  </si>
  <si>
    <t>Zalpha:</t>
  </si>
  <si>
    <t>Zbeta:</t>
  </si>
  <si>
    <t>K:</t>
  </si>
  <si>
    <t>Plot Data</t>
  </si>
  <si>
    <t>Plot Pair (n)</t>
  </si>
  <si>
    <t>Project</t>
  </si>
  <si>
    <t>Verification</t>
  </si>
  <si>
    <t>Running Examination/Plot Success</t>
  </si>
  <si>
    <t>Number of Passing Plots in Sequence</t>
  </si>
  <si>
    <t>Status of Verification</t>
  </si>
  <si>
    <t>Y(n)</t>
  </si>
  <si>
    <t>-K</t>
  </si>
  <si>
    <t>K</t>
  </si>
  <si>
    <t>Running Mean</t>
  </si>
  <si>
    <t>Running SD</t>
  </si>
  <si>
    <t>n_ Threshold</t>
  </si>
  <si>
    <t>Guidance for Additional Steps</t>
  </si>
  <si>
    <t>With each plot, the worksheet will identify that the verification is trending toward passing, trending toward failing, or not discernable with the number of plots.  The 'Status of Verification' column will indicate whether the verification yields satisfactory results when the correct number of plots pass in sequence.</t>
  </si>
  <si>
    <r>
      <rPr>
        <b/>
        <sz val="9"/>
        <rFont val="Calibri"/>
        <family val="2"/>
        <scheme val="minor"/>
      </rPr>
      <t>Step 1.  Ensure Data to be Verified will be an Unpaired Comparison.</t>
    </r>
    <r>
      <rPr>
        <sz val="9"/>
        <rFont val="Calibri"/>
        <family val="2"/>
        <scheme val="minor"/>
      </rPr>
      <t xml:space="preserve">  This worksheet is designed for cases where </t>
    </r>
    <r>
      <rPr>
        <b/>
        <sz val="9"/>
        <rFont val="Calibri"/>
        <family val="2"/>
        <scheme val="minor"/>
      </rPr>
      <t>no</t>
    </r>
    <r>
      <rPr>
        <sz val="9"/>
        <rFont val="Calibri"/>
        <family val="2"/>
        <scheme val="minor"/>
      </rPr>
      <t xml:space="preserve"> monumented plots can be remeasured by verifiers.  Verifers must install their own plots and use the sequential sampling worksheet to compare (sub)population estimates between verifier and project.   Refer to verification guidelines for more details.  The worksheet must be used for each carbon pool independently, or combined where allowed, according guidance in the verification section.</t>
    </r>
  </si>
  <si>
    <t>Sequential Sampling Worksheet for Verification Inventory where Project Plots are not Monumented</t>
  </si>
  <si>
    <t>Number of Strata in Verification Sample:</t>
  </si>
  <si>
    <t>&gt;10,000</t>
  </si>
  <si>
    <t>Project/Stratum  n:</t>
  </si>
  <si>
    <t>Minimum Number of Passing Plots in Sequence:</t>
  </si>
  <si>
    <t>Project/Stratum SD:</t>
  </si>
  <si>
    <t>a:</t>
  </si>
  <si>
    <t>d:</t>
  </si>
  <si>
    <t>Carbon Estimates</t>
  </si>
  <si>
    <t>Confidence Interval</t>
  </si>
  <si>
    <t>Verifier Plot  (n)</t>
  </si>
  <si>
    <t>All Plots (Verifier + Project) n</t>
  </si>
  <si>
    <t>Upper</t>
  </si>
  <si>
    <t>Lower</t>
  </si>
  <si>
    <t>n_Threshold</t>
  </si>
  <si>
    <t>Tn</t>
  </si>
  <si>
    <t>Calculations</t>
  </si>
  <si>
    <t>N</t>
  </si>
  <si>
    <t>n</t>
  </si>
  <si>
    <t>strata</t>
  </si>
  <si>
    <t>acreage</t>
  </si>
  <si>
    <t>&lt;100</t>
  </si>
  <si>
    <t>100-500</t>
  </si>
  <si>
    <t>501-5,000</t>
  </si>
  <si>
    <r>
      <rPr>
        <b/>
        <sz val="8"/>
        <color theme="1"/>
        <rFont val="Calibri"/>
        <family val="2"/>
        <scheme val="minor"/>
      </rPr>
      <t>Step 2-Project/Stratum Mean (E5):</t>
    </r>
    <r>
      <rPr>
        <sz val="8"/>
        <color theme="1"/>
        <rFont val="Calibri"/>
        <family val="2"/>
        <scheme val="minor"/>
      </rPr>
      <t xml:space="preserve">  Enter the mean estimate of CO2e for the project, if the project has not been stratified for sampling, or for the stratum selected by the verifier.  The verifier will need to use a separate worksheet for each stratum verified.</t>
    </r>
  </si>
  <si>
    <r>
      <rPr>
        <b/>
        <sz val="8"/>
        <color theme="1"/>
        <rFont val="Calibri"/>
        <family val="2"/>
        <scheme val="minor"/>
      </rPr>
      <t>Step 3 - Number of Strata Verified (E6</t>
    </r>
    <r>
      <rPr>
        <sz val="8"/>
        <color theme="1"/>
        <rFont val="Calibri"/>
        <family val="2"/>
        <scheme val="minor"/>
      </rPr>
      <t xml:space="preserve">):  Using the pull-down menu, select the number of different strata that will be verified by the verifier.  If the project is not stratified, the number will be '1'. </t>
    </r>
  </si>
  <si>
    <r>
      <rPr>
        <b/>
        <sz val="8"/>
        <color theme="1"/>
        <rFont val="Calibri"/>
        <family val="2"/>
        <scheme val="minor"/>
      </rPr>
      <t>Step 4-Project Acreage (E7)</t>
    </r>
    <r>
      <rPr>
        <sz val="8"/>
        <color theme="1"/>
        <rFont val="Calibri"/>
        <family val="2"/>
        <scheme val="minor"/>
      </rPr>
      <t>: Using the pull-down menu, select the project size class. The combination of 'Number of Strata' and 'Project Acres' will automatically determine the minimum number of passing plots in a sequence according to the verification guidance in the protocol.</t>
    </r>
  </si>
  <si>
    <r>
      <rPr>
        <b/>
        <sz val="8"/>
        <color theme="1"/>
        <rFont val="Calibri"/>
        <family val="2"/>
        <scheme val="minor"/>
      </rPr>
      <t>Step 5</t>
    </r>
    <r>
      <rPr>
        <sz val="8"/>
        <color theme="1"/>
        <rFont val="Calibri"/>
        <family val="2"/>
        <scheme val="minor"/>
      </rPr>
      <t xml:space="preserve"> - </t>
    </r>
    <r>
      <rPr>
        <b/>
        <sz val="8"/>
        <color theme="1"/>
        <rFont val="Calibri"/>
        <family val="2"/>
        <scheme val="minor"/>
      </rPr>
      <t>Plot Data (B15:C114)</t>
    </r>
    <r>
      <rPr>
        <sz val="8"/>
        <color theme="1"/>
        <rFont val="Calibri"/>
        <family val="2"/>
        <scheme val="minor"/>
      </rPr>
      <t>: Verifiers enter the project estimates for e as CO2-e for each of the plots in the order they were randomly selected for the stratum or project this worksheet represents. Verifiers also enter the results of their paired measurements and computations.</t>
    </r>
  </si>
  <si>
    <r>
      <rPr>
        <b/>
        <sz val="8"/>
        <color theme="1"/>
        <rFont val="Calibri"/>
        <family val="2"/>
        <scheme val="minor"/>
      </rPr>
      <t xml:space="preserve">Step 2- Project/Stratum n (E4):  </t>
    </r>
    <r>
      <rPr>
        <sz val="8"/>
        <color theme="1"/>
        <rFont val="Calibri"/>
        <family val="2"/>
        <scheme val="minor"/>
      </rPr>
      <t>Enter the number of plots installed by the forest owner in the stratum in which verification is being conducted.  If the inventory is not stratified, enter the total number of sample plots used to develop the carbon pool inventory.</t>
    </r>
  </si>
  <si>
    <r>
      <rPr>
        <b/>
        <sz val="8"/>
        <color theme="1"/>
        <rFont val="Calibri"/>
        <family val="2"/>
        <scheme val="minor"/>
      </rPr>
      <t>Step 3-Project/Stratum Mean (E5):</t>
    </r>
    <r>
      <rPr>
        <sz val="8"/>
        <color theme="1"/>
        <rFont val="Calibri"/>
        <family val="2"/>
        <scheme val="minor"/>
      </rPr>
      <t xml:space="preserve">  Enter the mean estimate of CO2e for the stratum or project, if the project has not been stratified for sampling, or for the stratum selected by the verifier.  The verifier will need to use a separate worksheet for each stratum verified.</t>
    </r>
  </si>
  <si>
    <r>
      <rPr>
        <b/>
        <sz val="8"/>
        <color theme="1"/>
        <rFont val="Calibri"/>
        <family val="2"/>
        <scheme val="minor"/>
      </rPr>
      <t>Step 4-Project/Stratum Standard Deviation (E6):</t>
    </r>
    <r>
      <rPr>
        <sz val="8"/>
        <color theme="1"/>
        <rFont val="Calibri"/>
        <family val="2"/>
        <scheme val="minor"/>
      </rPr>
      <t xml:space="preserve">  Enter the standard deviation for the mean estimate of CO2e for the stratum or project, if the project has not been stratified for sampling, or for the stratum selected by the verifier.  The verifier will need to use a separate worksheet for each stratum verified.</t>
    </r>
  </si>
  <si>
    <r>
      <rPr>
        <b/>
        <sz val="8"/>
        <color theme="1"/>
        <rFont val="Calibri"/>
        <family val="2"/>
        <scheme val="minor"/>
      </rPr>
      <t>Step 5 - Number of Strata Verified (G2</t>
    </r>
    <r>
      <rPr>
        <sz val="8"/>
        <color theme="1"/>
        <rFont val="Calibri"/>
        <family val="2"/>
        <scheme val="minor"/>
      </rPr>
      <t xml:space="preserve">):  Using the pull-down menu, select the number of different strata that will be verified by the verifier.  If the project is not stratified, the number will be '1'. </t>
    </r>
  </si>
  <si>
    <r>
      <rPr>
        <b/>
        <sz val="8"/>
        <color theme="1"/>
        <rFont val="Calibri"/>
        <family val="2"/>
        <scheme val="minor"/>
      </rPr>
      <t>Step 6-Project Acreage (G3)</t>
    </r>
    <r>
      <rPr>
        <sz val="8"/>
        <color theme="1"/>
        <rFont val="Calibri"/>
        <family val="2"/>
        <scheme val="minor"/>
      </rPr>
      <t>: Using the pull-down menu, select the project size class. The combination of 'Number of Strata' and 'Project Acres' will automatically determine the minimum number of passing plots in a sequence according to the verification guidance in the protocol.</t>
    </r>
  </si>
  <si>
    <r>
      <rPr>
        <b/>
        <sz val="8"/>
        <color theme="1"/>
        <rFont val="Calibri"/>
        <family val="2"/>
        <scheme val="minor"/>
      </rPr>
      <t>Step 7</t>
    </r>
    <r>
      <rPr>
        <sz val="8"/>
        <color theme="1"/>
        <rFont val="Calibri"/>
        <family val="2"/>
        <scheme val="minor"/>
      </rPr>
      <t xml:space="preserve"> - </t>
    </r>
    <r>
      <rPr>
        <b/>
        <sz val="8"/>
        <color theme="1"/>
        <rFont val="Calibri"/>
        <family val="2"/>
        <scheme val="minor"/>
      </rPr>
      <t>Plot Data (B14:B113)</t>
    </r>
    <r>
      <rPr>
        <sz val="8"/>
        <color theme="1"/>
        <rFont val="Calibri"/>
        <family val="2"/>
        <scheme val="minor"/>
      </rPr>
      <t xml:space="preserve">: Verifiers enter their estimates for each plot as CO2-e.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</si>
</sst>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3" formatCode="_(* #,##0.00_);_(* \(#,##0.00\);_(* &quot;-&quot;??_);_(@_)"/>
    <numFmt numFmtId="164" formatCode="0.0000"/>
    <numFmt numFmtId="165" formatCode="_(* #,##0_);_(* \(#,##0\);_(* &quot;-&quot;??_);_(@_)"/>
  </numFmts>
  <fonts count="22" x14ac:knownFonts="1">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0"/>
      <name val="Arial"/>
      <family val="2"/>
    </font>
    <font>
      <b/>
      <sz val="18"/>
      <name val="Arial"/>
      <family val="2"/>
    </font>
    <font>
      <b/>
      <sz val="12"/>
      <name val="Arial"/>
      <family val="2"/>
    </font>
    <font>
      <sz val="10"/>
      <name val="MS Sans Serif"/>
      <family val="2"/>
    </font>
    <font>
      <b/>
      <sz val="11"/>
      <color theme="1"/>
      <name val="Calibri"/>
      <family val="2"/>
      <scheme val="minor"/>
    </font>
    <font>
      <b/>
      <sz val="11"/>
      <name val="Calibri"/>
      <family val="2"/>
      <scheme val="minor"/>
    </font>
    <font>
      <sz val="11"/>
      <name val="Calibri"/>
      <family val="2"/>
      <scheme val="minor"/>
    </font>
    <font>
      <sz val="10"/>
      <color indexed="8"/>
      <name val="Arial"/>
      <family val="2"/>
    </font>
    <font>
      <sz val="9"/>
      <color theme="1"/>
      <name val="Calibri"/>
      <family val="2"/>
      <scheme val="minor"/>
    </font>
    <font>
      <b/>
      <sz val="9"/>
      <color theme="1"/>
      <name val="Calibri"/>
      <family val="2"/>
      <scheme val="minor"/>
    </font>
    <font>
      <sz val="8"/>
      <color theme="1"/>
      <name val="Calibri"/>
      <family val="2"/>
      <scheme val="minor"/>
    </font>
    <font>
      <sz val="11"/>
      <color rgb="FFFF0000"/>
      <name val="Calibri"/>
      <family val="2"/>
      <scheme val="minor"/>
    </font>
    <font>
      <b/>
      <sz val="16"/>
      <color theme="1"/>
      <name val="Calibri"/>
      <family val="2"/>
      <scheme val="minor"/>
    </font>
    <font>
      <b/>
      <sz val="8"/>
      <color theme="1"/>
      <name val="Calibri"/>
      <family val="2"/>
      <scheme val="minor"/>
    </font>
    <font>
      <sz val="9"/>
      <name val="Calibri"/>
      <family val="2"/>
      <scheme val="minor"/>
    </font>
    <font>
      <b/>
      <sz val="9"/>
      <name val="Calibri"/>
      <family val="2"/>
      <scheme val="min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6" tint="0.39997558519241921"/>
        <bgColor indexed="64"/>
      </patternFill>
    </fill>
  </fills>
  <borders count="60">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style="thin">
        <color rgb="FF7F7F7F"/>
      </left>
      <right style="medium">
        <color indexed="64"/>
      </right>
      <top style="thin">
        <color rgb="FF7F7F7F"/>
      </top>
      <bottom style="thin">
        <color rgb="FF7F7F7F"/>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7F7F7F"/>
      </left>
      <right/>
      <top style="thin">
        <color rgb="FF7F7F7F"/>
      </top>
      <bottom style="thin">
        <color rgb="FF7F7F7F"/>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bottom/>
      <diagonal/>
    </border>
    <border>
      <left/>
      <right/>
      <top/>
      <bottom style="medium">
        <color indexed="64"/>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style="medium">
        <color theme="0" tint="-4.9989318521683403E-2"/>
      </right>
      <top style="medium">
        <color theme="0" tint="-4.9989318521683403E-2"/>
      </top>
      <bottom style="medium">
        <color indexed="64"/>
      </bottom>
      <diagonal/>
    </border>
    <border>
      <left style="medium">
        <color theme="0" tint="-4.9989318521683403E-2"/>
      </left>
      <right style="medium">
        <color theme="0" tint="-4.9989318521683403E-2"/>
      </right>
      <top/>
      <bottom style="medium">
        <color theme="0" tint="-4.9989318521683403E-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right style="hair">
        <color auto="1"/>
      </right>
      <top/>
      <bottom style="hair">
        <color auto="1"/>
      </bottom>
      <diagonal/>
    </border>
    <border>
      <left style="hair">
        <color indexed="64"/>
      </left>
      <right/>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rgb="FF7F7F7F"/>
      </left>
      <right style="medium">
        <color indexed="64"/>
      </right>
      <top/>
      <bottom style="thin">
        <color rgb="FF7F7F7F"/>
      </bottom>
      <diagonal/>
    </border>
    <border>
      <left/>
      <right/>
      <top style="medium">
        <color indexed="64"/>
      </top>
      <bottom style="medium">
        <color indexed="64"/>
      </bottom>
      <diagonal/>
    </border>
    <border>
      <left style="medium">
        <color theme="0" tint="-4.9989318521683403E-2"/>
      </left>
      <right/>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indexed="64"/>
      </bottom>
      <diagonal/>
    </border>
    <border>
      <left/>
      <right style="hair">
        <color auto="1"/>
      </right>
      <top style="hair">
        <color auto="1"/>
      </top>
      <bottom/>
      <diagonal/>
    </border>
  </borders>
  <cellStyleXfs count="17">
    <xf numFmtId="0" fontId="0" fillId="0" borderId="0"/>
    <xf numFmtId="9" fontId="1" fillId="0" borderId="0" applyFont="0" applyFill="0" applyBorder="0" applyAlignment="0" applyProtection="0"/>
    <xf numFmtId="0" fontId="2" fillId="2" borderId="1" applyNumberFormat="0" applyAlignment="0" applyProtection="0"/>
    <xf numFmtId="0" fontId="3" fillId="3" borderId="2" applyNumberFormat="0" applyAlignment="0" applyProtection="0"/>
    <xf numFmtId="0" fontId="4" fillId="3" borderId="1" applyNumberFormat="0" applyAlignment="0" applyProtection="0"/>
    <xf numFmtId="0" fontId="5" fillId="0" borderId="3" applyNumberFormat="0" applyFill="0" applyAlignment="0" applyProtection="0"/>
    <xf numFmtId="0" fontId="6" fillId="0" borderId="0">
      <alignment vertical="top"/>
    </xf>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6" fillId="0" borderId="4" applyNumberFormat="0" applyFont="0" applyFill="0" applyAlignment="0" applyProtection="0"/>
    <xf numFmtId="0" fontId="9" fillId="0" borderId="0"/>
    <xf numFmtId="0" fontId="13" fillId="0" borderId="0"/>
    <xf numFmtId="43" fontId="1" fillId="0" borderId="0" applyFont="0" applyFill="0" applyBorder="0" applyAlignment="0" applyProtection="0"/>
  </cellStyleXfs>
  <cellXfs count="137">
    <xf numFmtId="0" fontId="0" fillId="0" borderId="0" xfId="0"/>
    <xf numFmtId="0" fontId="0" fillId="0" borderId="0" xfId="0"/>
    <xf numFmtId="0" fontId="2" fillId="5" borderId="5" xfId="2" applyFill="1" applyBorder="1" applyProtection="1">
      <protection locked="0"/>
    </xf>
    <xf numFmtId="0" fontId="2" fillId="4" borderId="9" xfId="2" applyFill="1" applyBorder="1" applyProtection="1"/>
    <xf numFmtId="0" fontId="0" fillId="0" borderId="0" xfId="0" applyProtection="1"/>
    <xf numFmtId="0" fontId="15" fillId="0" borderId="23" xfId="0" applyFont="1" applyBorder="1" applyAlignment="1" applyProtection="1">
      <alignment horizontal="right"/>
    </xf>
    <xf numFmtId="0" fontId="0" fillId="0" borderId="0" xfId="0" applyFont="1" applyProtection="1"/>
    <xf numFmtId="0" fontId="0" fillId="0" borderId="0" xfId="0" applyAlignment="1" applyProtection="1">
      <alignment horizontal="right"/>
    </xf>
    <xf numFmtId="0" fontId="0" fillId="0" borderId="0" xfId="0" applyBorder="1" applyProtection="1"/>
    <xf numFmtId="0" fontId="15" fillId="0" borderId="18" xfId="0" applyFont="1" applyBorder="1" applyAlignment="1" applyProtection="1">
      <alignment horizontal="right"/>
    </xf>
    <xf numFmtId="0" fontId="12" fillId="4" borderId="3" xfId="5" applyFont="1" applyFill="1" applyProtection="1"/>
    <xf numFmtId="0" fontId="11" fillId="4" borderId="21" xfId="4" applyFont="1" applyFill="1" applyBorder="1" applyProtection="1"/>
    <xf numFmtId="0" fontId="0" fillId="0" borderId="0" xfId="0" applyBorder="1" applyAlignment="1" applyProtection="1">
      <alignment horizontal="right"/>
    </xf>
    <xf numFmtId="0" fontId="3" fillId="6" borderId="0" xfId="3" applyFill="1" applyBorder="1" applyProtection="1"/>
    <xf numFmtId="0" fontId="10" fillId="0" borderId="0" xfId="0" applyFont="1" applyProtection="1"/>
    <xf numFmtId="0" fontId="15" fillId="0" borderId="10" xfId="0" applyFont="1" applyBorder="1" applyAlignment="1" applyProtection="1">
      <alignment horizontal="right"/>
    </xf>
    <xf numFmtId="2" fontId="3" fillId="6" borderId="0" xfId="3" applyNumberFormat="1" applyFill="1" applyBorder="1" applyProtection="1"/>
    <xf numFmtId="0" fontId="0" fillId="0" borderId="0" xfId="0" applyFill="1" applyBorder="1" applyAlignment="1" applyProtection="1">
      <alignment horizontal="right"/>
    </xf>
    <xf numFmtId="0" fontId="12" fillId="6" borderId="30" xfId="0" applyFont="1" applyFill="1" applyBorder="1" applyAlignment="1" applyProtection="1">
      <alignment horizontal="center" vertical="center" wrapText="1"/>
    </xf>
    <xf numFmtId="0" fontId="10" fillId="4" borderId="15" xfId="0" applyFont="1" applyFill="1" applyBorder="1" applyProtection="1"/>
    <xf numFmtId="0" fontId="12" fillId="6" borderId="28" xfId="0" applyFont="1" applyFill="1" applyBorder="1" applyAlignment="1" applyProtection="1">
      <alignment horizontal="center" vertical="center" wrapText="1"/>
    </xf>
    <xf numFmtId="0" fontId="11" fillId="6" borderId="0" xfId="4" applyFont="1" applyFill="1" applyBorder="1" applyProtection="1"/>
    <xf numFmtId="0" fontId="12" fillId="6" borderId="27" xfId="0" applyFont="1" applyFill="1" applyBorder="1" applyAlignment="1" applyProtection="1">
      <alignment horizontal="center" vertical="center" wrapText="1"/>
    </xf>
    <xf numFmtId="0" fontId="12" fillId="6" borderId="29" xfId="0" applyFont="1" applyFill="1" applyBorder="1" applyAlignment="1" applyProtection="1">
      <alignment horizontal="center" vertical="center" wrapText="1"/>
    </xf>
    <xf numFmtId="0" fontId="10" fillId="0" borderId="17" xfId="0" applyFont="1" applyBorder="1" applyAlignment="1" applyProtection="1">
      <alignment horizontal="center"/>
    </xf>
    <xf numFmtId="0" fontId="10" fillId="0" borderId="19" xfId="0" applyFont="1" applyBorder="1" applyAlignment="1" applyProtection="1">
      <alignment horizontal="center"/>
    </xf>
    <xf numFmtId="0" fontId="10" fillId="0" borderId="20" xfId="0" applyFont="1" applyBorder="1" applyAlignment="1" applyProtection="1">
      <alignment horizontal="center"/>
    </xf>
    <xf numFmtId="0" fontId="10" fillId="0" borderId="5" xfId="0" applyFont="1" applyBorder="1" applyAlignment="1" applyProtection="1">
      <alignment horizontal="center" wrapText="1"/>
    </xf>
    <xf numFmtId="0" fontId="10" fillId="0" borderId="5" xfId="0" applyFont="1" applyBorder="1" applyAlignment="1" applyProtection="1">
      <alignment horizontal="center"/>
    </xf>
    <xf numFmtId="0" fontId="10" fillId="0" borderId="5" xfId="0" quotePrefix="1" applyFont="1" applyBorder="1" applyAlignment="1" applyProtection="1">
      <alignment horizontal="center"/>
    </xf>
    <xf numFmtId="0" fontId="10" fillId="0" borderId="5" xfId="0" applyFont="1" applyFill="1" applyBorder="1" applyAlignment="1" applyProtection="1">
      <alignment horizontal="center" wrapText="1"/>
    </xf>
    <xf numFmtId="0" fontId="0" fillId="6" borderId="0" xfId="0" applyFill="1" applyBorder="1" applyProtection="1"/>
    <xf numFmtId="0" fontId="0" fillId="0" borderId="5" xfId="0" applyBorder="1" applyProtection="1"/>
    <xf numFmtId="0" fontId="2" fillId="5" borderId="9" xfId="2" applyFill="1" applyBorder="1" applyProtection="1">
      <protection locked="0"/>
    </xf>
    <xf numFmtId="0" fontId="11" fillId="5" borderId="13" xfId="16" applyNumberFormat="1" applyFont="1" applyFill="1" applyBorder="1" applyAlignment="1" applyProtection="1">
      <alignment horizontal="right"/>
      <protection locked="0"/>
    </xf>
    <xf numFmtId="0" fontId="11" fillId="5" borderId="11" xfId="16" applyNumberFormat="1" applyFont="1" applyFill="1" applyBorder="1" applyProtection="1">
      <protection locked="0"/>
    </xf>
    <xf numFmtId="0" fontId="0" fillId="0" borderId="0" xfId="0" applyProtection="1">
      <protection locked="0"/>
    </xf>
    <xf numFmtId="0" fontId="13" fillId="0" borderId="0" xfId="15" applyProtection="1"/>
    <xf numFmtId="0" fontId="0" fillId="0" borderId="6" xfId="0" applyBorder="1" applyProtection="1"/>
    <xf numFmtId="0" fontId="0" fillId="6" borderId="6" xfId="0" applyFill="1" applyBorder="1" applyProtection="1"/>
    <xf numFmtId="0" fontId="12" fillId="6" borderId="0" xfId="0" applyFont="1" applyFill="1" applyBorder="1" applyAlignment="1" applyProtection="1">
      <alignment horizontal="center" vertical="center" wrapText="1"/>
    </xf>
    <xf numFmtId="0" fontId="0" fillId="6" borderId="6" xfId="0" applyFill="1" applyBorder="1" applyAlignment="1" applyProtection="1">
      <alignment horizontal="right"/>
    </xf>
    <xf numFmtId="0" fontId="4" fillId="6" borderId="6" xfId="4" applyFill="1" applyBorder="1" applyProtection="1"/>
    <xf numFmtId="0" fontId="10" fillId="6" borderId="6" xfId="0" applyFont="1" applyFill="1" applyBorder="1" applyAlignment="1" applyProtection="1">
      <alignment horizontal="right"/>
    </xf>
    <xf numFmtId="2" fontId="3" fillId="6" borderId="6" xfId="3" applyNumberFormat="1" applyFill="1" applyBorder="1" applyProtection="1"/>
    <xf numFmtId="0" fontId="12" fillId="6" borderId="6" xfId="0" applyFont="1" applyFill="1" applyBorder="1" applyAlignment="1" applyProtection="1">
      <alignment horizontal="center" vertical="center" wrapText="1"/>
    </xf>
    <xf numFmtId="0" fontId="10" fillId="0" borderId="0" xfId="0" applyFont="1" applyAlignment="1" applyProtection="1">
      <alignment horizontal="center"/>
    </xf>
    <xf numFmtId="0" fontId="0" fillId="0" borderId="7" xfId="0" applyBorder="1" applyProtection="1"/>
    <xf numFmtId="0" fontId="0" fillId="6" borderId="7" xfId="0" applyFill="1" applyBorder="1" applyProtection="1"/>
    <xf numFmtId="0" fontId="2" fillId="8" borderId="9" xfId="2" applyFill="1" applyBorder="1" applyProtection="1">
      <protection locked="0"/>
    </xf>
    <xf numFmtId="0" fontId="2" fillId="8" borderId="5" xfId="2" applyFill="1" applyBorder="1" applyProtection="1">
      <protection locked="0"/>
    </xf>
    <xf numFmtId="9" fontId="2" fillId="4" borderId="8" xfId="1" applyFont="1" applyFill="1" applyBorder="1" applyProtection="1"/>
    <xf numFmtId="0" fontId="0" fillId="0" borderId="5" xfId="0" applyBorder="1" applyProtection="1">
      <protection hidden="1"/>
    </xf>
    <xf numFmtId="0" fontId="16" fillId="0" borderId="5" xfId="0" applyFont="1" applyBorder="1" applyProtection="1">
      <protection hidden="1"/>
    </xf>
    <xf numFmtId="0" fontId="0" fillId="0" borderId="5" xfId="0" applyFont="1" applyBorder="1" applyProtection="1">
      <protection hidden="1"/>
    </xf>
    <xf numFmtId="2" fontId="0" fillId="0" borderId="5" xfId="0" applyNumberFormat="1" applyBorder="1" applyProtection="1">
      <protection hidden="1"/>
    </xf>
    <xf numFmtId="2" fontId="0" fillId="7" borderId="5" xfId="0" applyNumberFormat="1" applyFill="1" applyBorder="1" applyProtection="1">
      <protection hidden="1"/>
    </xf>
    <xf numFmtId="0" fontId="17" fillId="6" borderId="5" xfId="0" applyFont="1" applyFill="1" applyBorder="1" applyProtection="1">
      <protection hidden="1"/>
    </xf>
    <xf numFmtId="0" fontId="16" fillId="6" borderId="5" xfId="0" applyFont="1" applyFill="1" applyBorder="1" applyProtection="1">
      <protection hidden="1"/>
    </xf>
    <xf numFmtId="165" fontId="0" fillId="0" borderId="5" xfId="0" applyNumberFormat="1" applyBorder="1" applyAlignment="1" applyProtection="1">
      <alignment horizontal="right"/>
      <protection hidden="1"/>
    </xf>
    <xf numFmtId="43" fontId="0" fillId="0" borderId="5" xfId="16" applyNumberFormat="1" applyFont="1" applyBorder="1" applyProtection="1">
      <protection hidden="1"/>
    </xf>
    <xf numFmtId="0" fontId="0" fillId="6" borderId="5" xfId="0" applyFill="1" applyBorder="1" applyProtection="1">
      <protection hidden="1"/>
    </xf>
    <xf numFmtId="0" fontId="15" fillId="0" borderId="0" xfId="0" applyFont="1" applyBorder="1" applyAlignment="1" applyProtection="1">
      <alignment horizontal="center" vertical="center" wrapText="1"/>
    </xf>
    <xf numFmtId="0" fontId="15" fillId="0" borderId="42" xfId="0" applyFont="1" applyBorder="1" applyAlignment="1" applyProtection="1">
      <alignment horizontal="center" vertical="center"/>
    </xf>
    <xf numFmtId="0" fontId="15" fillId="0" borderId="43" xfId="0" applyFont="1" applyBorder="1" applyAlignment="1" applyProtection="1">
      <alignment horizontal="center" vertical="center"/>
    </xf>
    <xf numFmtId="0" fontId="2" fillId="8" borderId="44" xfId="2" applyFill="1" applyBorder="1" applyProtection="1">
      <protection locked="0"/>
    </xf>
    <xf numFmtId="0" fontId="12" fillId="6" borderId="45" xfId="0" applyFont="1" applyFill="1" applyBorder="1" applyAlignment="1" applyProtection="1">
      <alignment horizontal="center" vertical="center" wrapText="1"/>
    </xf>
    <xf numFmtId="0" fontId="0" fillId="0" borderId="45" xfId="0" applyBorder="1" applyProtection="1"/>
    <xf numFmtId="0" fontId="3" fillId="6" borderId="6" xfId="3" applyFill="1" applyBorder="1" applyProtection="1"/>
    <xf numFmtId="0" fontId="14" fillId="0" borderId="6" xfId="0" applyFont="1" applyBorder="1" applyAlignment="1" applyProtection="1">
      <alignment horizontal="right"/>
    </xf>
    <xf numFmtId="0" fontId="2" fillId="6" borderId="6" xfId="2" applyFill="1" applyBorder="1" applyProtection="1"/>
    <xf numFmtId="0" fontId="0" fillId="0" borderId="6" xfId="0" applyBorder="1" applyAlignment="1" applyProtection="1">
      <alignment horizontal="right"/>
    </xf>
    <xf numFmtId="164" fontId="4" fillId="3" borderId="6" xfId="4" applyNumberFormat="1" applyBorder="1" applyProtection="1"/>
    <xf numFmtId="0" fontId="4" fillId="3" borderId="6" xfId="4" applyBorder="1" applyProtection="1"/>
    <xf numFmtId="0" fontId="10" fillId="6" borderId="46" xfId="0" applyFont="1" applyFill="1" applyBorder="1" applyAlignment="1" applyProtection="1">
      <alignment horizontal="right"/>
    </xf>
    <xf numFmtId="0" fontId="2" fillId="6" borderId="47" xfId="2" applyFill="1" applyBorder="1" applyProtection="1"/>
    <xf numFmtId="0" fontId="14" fillId="0" borderId="48" xfId="0" applyFont="1" applyBorder="1" applyAlignment="1" applyProtection="1">
      <alignment horizontal="right"/>
    </xf>
    <xf numFmtId="0" fontId="12" fillId="6" borderId="47" xfId="0" applyFont="1" applyFill="1" applyBorder="1" applyAlignment="1" applyProtection="1">
      <alignment horizontal="center" vertical="center" wrapText="1"/>
    </xf>
    <xf numFmtId="0" fontId="12" fillId="6" borderId="49" xfId="0" applyFont="1" applyFill="1" applyBorder="1" applyAlignment="1" applyProtection="1">
      <alignment horizontal="center" vertical="center" wrapText="1"/>
    </xf>
    <xf numFmtId="0" fontId="15" fillId="0" borderId="26" xfId="0" applyFont="1" applyBorder="1" applyAlignment="1" applyProtection="1">
      <alignment horizontal="center" vertical="center" wrapText="1"/>
    </xf>
    <xf numFmtId="0" fontId="15" fillId="0" borderId="52" xfId="0" applyFont="1" applyBorder="1" applyAlignment="1" applyProtection="1">
      <alignment horizontal="center" vertical="center"/>
    </xf>
    <xf numFmtId="9" fontId="2" fillId="4" borderId="53" xfId="1" applyFont="1" applyFill="1" applyBorder="1" applyProtection="1"/>
    <xf numFmtId="0" fontId="11" fillId="5" borderId="54" xfId="16" applyNumberFormat="1" applyFont="1" applyFill="1" applyBorder="1" applyProtection="1">
      <protection locked="0"/>
    </xf>
    <xf numFmtId="0" fontId="12" fillId="6" borderId="56" xfId="0" applyFont="1" applyFill="1" applyBorder="1" applyAlignment="1" applyProtection="1">
      <alignment horizontal="center" vertical="center" wrapText="1"/>
    </xf>
    <xf numFmtId="0" fontId="15" fillId="0" borderId="12" xfId="0" applyFont="1" applyBorder="1" applyAlignment="1" applyProtection="1">
      <alignment horizontal="right"/>
    </xf>
    <xf numFmtId="0" fontId="15" fillId="0" borderId="14" xfId="0" applyFont="1" applyBorder="1" applyAlignment="1" applyProtection="1">
      <alignment horizontal="right" wrapText="1"/>
    </xf>
    <xf numFmtId="0" fontId="12" fillId="6" borderId="57" xfId="0" applyFont="1" applyFill="1" applyBorder="1" applyAlignment="1" applyProtection="1">
      <alignment horizontal="center" vertical="center" wrapText="1"/>
    </xf>
    <xf numFmtId="0" fontId="12" fillId="6" borderId="58" xfId="0" applyFont="1" applyFill="1" applyBorder="1" applyAlignment="1" applyProtection="1">
      <alignment horizontal="center" vertical="center" wrapText="1"/>
    </xf>
    <xf numFmtId="0" fontId="0" fillId="0" borderId="59" xfId="0" applyBorder="1" applyProtection="1"/>
    <xf numFmtId="0" fontId="10" fillId="0" borderId="42" xfId="0" applyFont="1" applyBorder="1" applyAlignment="1" applyProtection="1">
      <alignment horizontal="center" wrapText="1"/>
    </xf>
    <xf numFmtId="0" fontId="2" fillId="5" borderId="16" xfId="2" applyFont="1" applyFill="1" applyBorder="1" applyProtection="1">
      <protection locked="0"/>
    </xf>
    <xf numFmtId="0" fontId="2" fillId="5" borderId="5" xfId="2" applyFont="1" applyFill="1" applyBorder="1" applyProtection="1">
      <protection locked="0"/>
    </xf>
    <xf numFmtId="0" fontId="10" fillId="0" borderId="31" xfId="0" applyFont="1" applyBorder="1" applyAlignment="1" applyProtection="1">
      <alignment horizontal="center"/>
    </xf>
    <xf numFmtId="0" fontId="10" fillId="0" borderId="32" xfId="0" applyFont="1" applyBorder="1" applyAlignment="1" applyProtection="1">
      <alignment horizontal="center"/>
    </xf>
    <xf numFmtId="0" fontId="20" fillId="6" borderId="10" xfId="0" applyFont="1" applyFill="1" applyBorder="1" applyAlignment="1" applyProtection="1">
      <alignment horizontal="left" vertical="center" wrapText="1"/>
    </xf>
    <xf numFmtId="0" fontId="20" fillId="6" borderId="24" xfId="0" applyFont="1" applyFill="1" applyBorder="1" applyAlignment="1" applyProtection="1">
      <alignment horizontal="left" vertical="center" wrapText="1"/>
    </xf>
    <xf numFmtId="0" fontId="20" fillId="6" borderId="22" xfId="0" applyFont="1" applyFill="1" applyBorder="1" applyAlignment="1" applyProtection="1">
      <alignment horizontal="left" vertical="center" wrapText="1"/>
    </xf>
    <xf numFmtId="0" fontId="20" fillId="6" borderId="12" xfId="0" applyFont="1" applyFill="1" applyBorder="1" applyAlignment="1" applyProtection="1">
      <alignment horizontal="left" vertical="center" wrapText="1"/>
    </xf>
    <xf numFmtId="0" fontId="20" fillId="6" borderId="0" xfId="0" applyFont="1" applyFill="1" applyBorder="1" applyAlignment="1" applyProtection="1">
      <alignment horizontal="left" vertical="center" wrapText="1"/>
    </xf>
    <xf numFmtId="0" fontId="20" fillId="6" borderId="25" xfId="0" applyFont="1" applyFill="1" applyBorder="1" applyAlignment="1" applyProtection="1">
      <alignment horizontal="left" vertical="center" wrapText="1"/>
    </xf>
    <xf numFmtId="0" fontId="20" fillId="6" borderId="14" xfId="0" applyFont="1" applyFill="1" applyBorder="1" applyAlignment="1" applyProtection="1">
      <alignment horizontal="left" vertical="center" wrapText="1"/>
    </xf>
    <xf numFmtId="0" fontId="20" fillId="6" borderId="26" xfId="0" applyFont="1" applyFill="1" applyBorder="1" applyAlignment="1" applyProtection="1">
      <alignment horizontal="left" vertical="center" wrapText="1"/>
    </xf>
    <xf numFmtId="0" fontId="0" fillId="0" borderId="0" xfId="0" applyBorder="1" applyAlignment="1" applyProtection="1">
      <alignment horizontal="center"/>
    </xf>
    <xf numFmtId="0" fontId="0" fillId="0" borderId="7" xfId="0" applyBorder="1" applyAlignment="1" applyProtection="1">
      <alignment horizontal="center"/>
    </xf>
    <xf numFmtId="0" fontId="18" fillId="0" borderId="0" xfId="0" applyFont="1" applyBorder="1" applyAlignment="1" applyProtection="1">
      <alignment horizontal="center"/>
    </xf>
    <xf numFmtId="0" fontId="18" fillId="0" borderId="0" xfId="0" applyFont="1" applyAlignment="1" applyProtection="1">
      <alignment horizontal="center"/>
    </xf>
    <xf numFmtId="0" fontId="16" fillId="0" borderId="33" xfId="0" applyFont="1" applyBorder="1" applyAlignment="1" applyProtection="1">
      <alignment horizontal="left" vertical="top" wrapText="1"/>
    </xf>
    <xf numFmtId="0" fontId="16" fillId="0" borderId="0" xfId="0" applyFont="1" applyBorder="1" applyAlignment="1" applyProtection="1">
      <alignment horizontal="left" vertical="top" wrapText="1"/>
    </xf>
    <xf numFmtId="0" fontId="16" fillId="0" borderId="0" xfId="0" applyFont="1" applyAlignment="1" applyProtection="1">
      <alignment horizontal="left" vertical="top" wrapText="1"/>
    </xf>
    <xf numFmtId="0" fontId="10" fillId="0" borderId="33" xfId="0" applyFont="1" applyBorder="1" applyAlignment="1" applyProtection="1">
      <alignment horizontal="center" vertical="center"/>
    </xf>
    <xf numFmtId="0" fontId="10" fillId="0" borderId="0" xfId="0" applyFont="1" applyAlignment="1" applyProtection="1">
      <alignment horizontal="center" vertical="center"/>
    </xf>
    <xf numFmtId="0" fontId="10" fillId="6" borderId="48" xfId="0" applyFont="1" applyFill="1" applyBorder="1" applyAlignment="1" applyProtection="1">
      <alignment horizontal="center"/>
    </xf>
    <xf numFmtId="0" fontId="10" fillId="6" borderId="47" xfId="0" applyFont="1" applyFill="1" applyBorder="1" applyAlignment="1" applyProtection="1">
      <alignment horizontal="center"/>
    </xf>
    <xf numFmtId="0" fontId="0" fillId="0" borderId="0" xfId="0" applyAlignment="1" applyProtection="1">
      <alignment horizontal="center"/>
    </xf>
    <xf numFmtId="0" fontId="20" fillId="6" borderId="41" xfId="0" applyFont="1" applyFill="1" applyBorder="1" applyAlignment="1" applyProtection="1">
      <alignment horizontal="left" vertical="top" wrapText="1"/>
    </xf>
    <xf numFmtId="0" fontId="20" fillId="6" borderId="50" xfId="0" applyFont="1" applyFill="1" applyBorder="1" applyAlignment="1" applyProtection="1">
      <alignment horizontal="left" vertical="top" wrapText="1"/>
    </xf>
    <xf numFmtId="0" fontId="20" fillId="6" borderId="8" xfId="0" applyFont="1" applyFill="1" applyBorder="1" applyAlignment="1" applyProtection="1">
      <alignment horizontal="left" vertical="top" wrapText="1"/>
    </xf>
    <xf numFmtId="0" fontId="20" fillId="6" borderId="42" xfId="0" applyFont="1" applyFill="1" applyBorder="1" applyAlignment="1" applyProtection="1">
      <alignment horizontal="left" vertical="top" wrapText="1"/>
    </xf>
    <xf numFmtId="0" fontId="20" fillId="6" borderId="5" xfId="0" applyFont="1" applyFill="1" applyBorder="1" applyAlignment="1" applyProtection="1">
      <alignment horizontal="left" vertical="top" wrapText="1"/>
    </xf>
    <xf numFmtId="0" fontId="20" fillId="6" borderId="9" xfId="0" applyFont="1" applyFill="1" applyBorder="1" applyAlignment="1" applyProtection="1">
      <alignment horizontal="left" vertical="top" wrapText="1"/>
    </xf>
    <xf numFmtId="0" fontId="20" fillId="6" borderId="43" xfId="0" applyFont="1" applyFill="1" applyBorder="1" applyAlignment="1" applyProtection="1">
      <alignment horizontal="left" vertical="top" wrapText="1"/>
    </xf>
    <xf numFmtId="0" fontId="20" fillId="6" borderId="51" xfId="0" applyFont="1" applyFill="1" applyBorder="1" applyAlignment="1" applyProtection="1">
      <alignment horizontal="left" vertical="top" wrapText="1"/>
    </xf>
    <xf numFmtId="0" fontId="20" fillId="6" borderId="44" xfId="0" applyFont="1" applyFill="1" applyBorder="1" applyAlignment="1" applyProtection="1">
      <alignment horizontal="left" vertical="top" wrapText="1"/>
    </xf>
    <xf numFmtId="0" fontId="18" fillId="0" borderId="31" xfId="0" applyFont="1" applyBorder="1" applyAlignment="1" applyProtection="1">
      <alignment horizontal="center" vertical="center"/>
    </xf>
    <xf numFmtId="0" fontId="18" fillId="0" borderId="55" xfId="0" applyFont="1" applyBorder="1" applyAlignment="1" applyProtection="1">
      <alignment horizontal="center" vertical="center"/>
    </xf>
    <xf numFmtId="0" fontId="18" fillId="0" borderId="32" xfId="0" applyFont="1" applyBorder="1" applyAlignment="1" applyProtection="1">
      <alignment horizontal="center" vertical="center"/>
    </xf>
    <xf numFmtId="0" fontId="16" fillId="0" borderId="5" xfId="0" applyFont="1" applyBorder="1" applyAlignment="1" applyProtection="1">
      <alignment horizontal="left" vertical="top" wrapText="1"/>
    </xf>
    <xf numFmtId="0" fontId="16" fillId="0" borderId="34" xfId="0" applyFont="1" applyBorder="1" applyAlignment="1" applyProtection="1">
      <alignment horizontal="left" vertical="top" wrapText="1"/>
    </xf>
    <xf numFmtId="0" fontId="16" fillId="0" borderId="35" xfId="0" applyFont="1" applyBorder="1" applyAlignment="1" applyProtection="1">
      <alignment horizontal="left" vertical="top" wrapText="1"/>
    </xf>
    <xf numFmtId="0" fontId="16" fillId="0" borderId="36" xfId="0" applyFont="1" applyBorder="1" applyAlignment="1" applyProtection="1">
      <alignment horizontal="left" vertical="top" wrapText="1"/>
    </xf>
    <xf numFmtId="0" fontId="16" fillId="0" borderId="37" xfId="0" applyFont="1" applyBorder="1" applyAlignment="1" applyProtection="1">
      <alignment horizontal="left" vertical="top" wrapText="1"/>
    </xf>
    <xf numFmtId="0" fontId="16" fillId="0" borderId="38" xfId="0" applyFont="1" applyBorder="1" applyAlignment="1" applyProtection="1">
      <alignment horizontal="left" vertical="top" wrapText="1"/>
    </xf>
    <xf numFmtId="0" fontId="16" fillId="0" borderId="39" xfId="0" applyFont="1" applyBorder="1" applyAlignment="1" applyProtection="1">
      <alignment horizontal="left" vertical="top" wrapText="1"/>
    </xf>
    <xf numFmtId="0" fontId="16" fillId="0" borderId="40" xfId="0" applyFont="1" applyBorder="1" applyAlignment="1" applyProtection="1">
      <alignment horizontal="left" vertical="top" wrapText="1"/>
    </xf>
    <xf numFmtId="0" fontId="10" fillId="0" borderId="5" xfId="0" applyFont="1" applyBorder="1" applyAlignment="1" applyProtection="1">
      <alignment horizontal="center" vertical="center"/>
    </xf>
    <xf numFmtId="0" fontId="16" fillId="0" borderId="33" xfId="0" applyFont="1" applyBorder="1" applyAlignment="1" applyProtection="1">
      <alignment vertical="top" wrapText="1"/>
    </xf>
    <xf numFmtId="0" fontId="16" fillId="0" borderId="0" xfId="0" applyFont="1" applyBorder="1" applyAlignment="1" applyProtection="1">
      <alignment vertical="top" wrapText="1"/>
    </xf>
  </cellXfs>
  <cellStyles count="17">
    <cellStyle name="Calculation" xfId="4" builtinId="22"/>
    <cellStyle name="Comma" xfId="16" builtinId="3"/>
    <cellStyle name="Comma0" xfId="7" xr:uid="{00000000-0005-0000-0000-000002000000}"/>
    <cellStyle name="Currency0" xfId="8" xr:uid="{00000000-0005-0000-0000-000003000000}"/>
    <cellStyle name="Date" xfId="9" xr:uid="{00000000-0005-0000-0000-000004000000}"/>
    <cellStyle name="Fixed" xfId="10" xr:uid="{00000000-0005-0000-0000-000005000000}"/>
    <cellStyle name="Heading 1 2" xfId="11" xr:uid="{00000000-0005-0000-0000-000006000000}"/>
    <cellStyle name="Heading 2 2" xfId="12" xr:uid="{00000000-0005-0000-0000-000007000000}"/>
    <cellStyle name="Input" xfId="2" builtinId="20"/>
    <cellStyle name="Linked Cell" xfId="5" builtinId="24"/>
    <cellStyle name="Normal" xfId="0" builtinId="0"/>
    <cellStyle name="Normal 2" xfId="6" xr:uid="{00000000-0005-0000-0000-00000B000000}"/>
    <cellStyle name="Normal 2 2" xfId="14" xr:uid="{00000000-0005-0000-0000-00000C000000}"/>
    <cellStyle name="Normal_DATA" xfId="15" xr:uid="{00000000-0005-0000-0000-00000D000000}"/>
    <cellStyle name="Output" xfId="3" builtinId="21"/>
    <cellStyle name="Percent" xfId="1" builtinId="5"/>
    <cellStyle name="Total 2" xfId="13" xr:uid="{00000000-0005-0000-0000-000010000000}"/>
  </cellStyles>
  <dxfs count="26">
    <dxf>
      <font>
        <color rgb="FF9C0006"/>
      </font>
      <fill>
        <patternFill>
          <bgColor rgb="FFFFC7CE"/>
        </patternFill>
      </fill>
    </dxf>
    <dxf>
      <font>
        <color rgb="FF9C6500"/>
      </font>
      <fill>
        <patternFill>
          <bgColor rgb="FFFFEB9C"/>
        </patternFill>
      </fill>
    </dxf>
    <dxf>
      <font>
        <color theme="1"/>
      </font>
      <fill>
        <patternFill>
          <bgColor theme="6" tint="-0.24994659260841701"/>
        </patternFill>
      </fill>
    </dxf>
    <dxf>
      <font>
        <color rgb="FF9C0006"/>
      </font>
      <fill>
        <patternFill>
          <bgColor rgb="FFFFC7CE"/>
        </patternFill>
      </fill>
    </dxf>
    <dxf>
      <font>
        <color theme="9" tint="0.39994506668294322"/>
      </font>
      <fill>
        <patternFill>
          <bgColor rgb="FFFFFFCC"/>
        </patternFill>
      </fill>
    </dxf>
    <dxf>
      <font>
        <color theme="1"/>
      </font>
      <fill>
        <patternFill>
          <bgColor rgb="FF92D050"/>
        </patternFill>
      </fill>
    </dxf>
    <dxf>
      <font>
        <color theme="1"/>
      </font>
      <fill>
        <patternFill>
          <bgColor rgb="FFF1A899"/>
        </patternFill>
      </fill>
    </dxf>
    <dxf>
      <fill>
        <patternFill>
          <bgColor theme="9" tint="0.79998168889431442"/>
        </patternFill>
      </fill>
    </dxf>
    <dxf>
      <font>
        <color theme="1"/>
      </font>
      <fill>
        <patternFill>
          <bgColor theme="9" tint="0.79998168889431442"/>
        </patternFill>
      </fill>
    </dxf>
    <dxf>
      <font>
        <color theme="1"/>
      </font>
      <fill>
        <patternFill>
          <bgColor rgb="FFC6EFCE"/>
        </patternFill>
      </fill>
    </dxf>
    <dxf>
      <font>
        <color rgb="FF9C0006"/>
      </font>
      <fill>
        <patternFill>
          <bgColor rgb="FFFFC7CE"/>
        </patternFill>
      </fill>
    </dxf>
    <dxf>
      <fill>
        <patternFill>
          <bgColor theme="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fill>
        <patternFill>
          <bgColor theme="6" tint="0.39994506668294322"/>
        </patternFill>
      </fill>
    </dxf>
    <dxf>
      <font>
        <color rgb="FF9C0006"/>
      </font>
      <fill>
        <patternFill>
          <bgColor rgb="FFFFC7CE"/>
        </patternFill>
      </fill>
    </dxf>
    <dxf>
      <font>
        <color rgb="FF9C6500"/>
      </font>
      <fill>
        <patternFill>
          <bgColor theme="9" tint="0.59996337778862885"/>
        </patternFill>
      </fill>
    </dxf>
    <dxf>
      <font>
        <color theme="1"/>
      </font>
      <fill>
        <patternFill>
          <bgColor theme="6" tint="0.39994506668294322"/>
        </patternFill>
      </fill>
    </dxf>
    <dxf>
      <font>
        <color theme="1"/>
      </font>
      <fill>
        <patternFill>
          <bgColor theme="6" tint="0.39994506668294322"/>
        </patternFill>
      </fill>
    </dxf>
    <dxf>
      <font>
        <color theme="1"/>
      </font>
      <fill>
        <patternFill>
          <bgColor theme="6" tint="0.39994506668294322"/>
        </patternFill>
      </fill>
    </dxf>
    <dxf>
      <font>
        <color rgb="FF9C0006"/>
      </font>
      <fill>
        <patternFill>
          <bgColor rgb="FFFFC7CE"/>
        </patternFill>
      </fill>
    </dxf>
    <dxf>
      <font>
        <color theme="1"/>
      </font>
      <fill>
        <patternFill>
          <bgColor rgb="FFC6EFCE"/>
        </patternFill>
      </fill>
    </dxf>
    <dxf>
      <font>
        <color rgb="FF9C0006"/>
      </font>
      <fill>
        <patternFill>
          <bgColor rgb="FFFFC7CE"/>
        </patternFill>
      </fill>
    </dxf>
    <dxf>
      <fill>
        <patternFill>
          <bgColor theme="6"/>
        </patternFill>
      </fill>
    </dxf>
    <dxf>
      <font>
        <color rgb="FF9C0006"/>
      </font>
      <fill>
        <patternFill>
          <bgColor rgb="FFFFC7CE"/>
        </patternFill>
      </fill>
    </dxf>
  </dxfs>
  <tableStyles count="0" defaultTableStyle="TableStyleMedium2" defaultPivotStyle="PivotStyleLight16"/>
  <colors>
    <mruColors>
      <color rgb="FFF1A899"/>
      <color rgb="FFEAEF31"/>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06/relationships/vbaProject" Target="vbaProject.bin"/><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Acceptance and Rejection Regions with</a:t>
            </a:r>
            <a:r>
              <a:rPr lang="en-US" sz="1200" baseline="0"/>
              <a:t> Data</a:t>
            </a:r>
            <a:endParaRPr lang="en-US" sz="1200"/>
          </a:p>
        </c:rich>
      </c:tx>
      <c:overlay val="0"/>
    </c:title>
    <c:autoTitleDeleted val="0"/>
    <c:plotArea>
      <c:layout>
        <c:manualLayout>
          <c:layoutTarget val="inner"/>
          <c:xMode val="edge"/>
          <c:yMode val="edge"/>
          <c:x val="8.8829584171613074E-2"/>
          <c:y val="0.19086386784984224"/>
          <c:w val="0.86291498661812727"/>
          <c:h val="0.74863047309031305"/>
        </c:manualLayout>
      </c:layout>
      <c:scatterChart>
        <c:scatterStyle val="lineMarker"/>
        <c:varyColors val="0"/>
        <c:ser>
          <c:idx val="0"/>
          <c:order val="0"/>
          <c:tx>
            <c:strRef>
              <c:f>'Paired Unknown Variance-Project'!$G$14</c:f>
              <c:strCache>
                <c:ptCount val="1"/>
                <c:pt idx="0">
                  <c:v>Y(n)</c:v>
                </c:pt>
              </c:strCache>
            </c:strRef>
          </c:tx>
          <c:spPr>
            <a:ln w="12700">
              <a:solidFill>
                <a:schemeClr val="tx1"/>
              </a:solidFill>
            </a:ln>
          </c:spPr>
          <c:marker>
            <c:symbol val="x"/>
            <c:size val="5"/>
          </c:marker>
          <c:xVal>
            <c:numRef>
              <c:f>'Paired Unknown Variance-Project'!$A$15:$A$114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'Paired Unknown Variance-Project'!$G$15:$G$114</c:f>
              <c:numCache>
                <c:formatCode>General</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0-C333-47BC-9370-F8A3187020BD}"/>
            </c:ext>
          </c:extLst>
        </c:ser>
        <c:ser>
          <c:idx val="2"/>
          <c:order val="1"/>
          <c:tx>
            <c:strRef>
              <c:f>'Paired Unknown Variance-Project'!$J$14</c:f>
              <c:strCache>
                <c:ptCount val="1"/>
                <c:pt idx="0">
                  <c:v>Running Mean</c:v>
                </c:pt>
              </c:strCache>
            </c:strRef>
          </c:tx>
          <c:spPr>
            <a:ln w="63500"/>
          </c:spPr>
          <c:marker>
            <c:symbol val="none"/>
          </c:marker>
          <c:xVal>
            <c:numRef>
              <c:f>'Paired Unknown Variance-Project'!$A$15:$A$114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'Paired Unknown Variance-Project'!$J$15:$J$114</c:f>
              <c:numCache>
                <c:formatCode>0.00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1-C333-47BC-9370-F8A3187020BD}"/>
            </c:ext>
          </c:extLst>
        </c:ser>
        <c:ser>
          <c:idx val="1"/>
          <c:order val="2"/>
          <c:tx>
            <c:v>K</c:v>
          </c:tx>
          <c:spPr>
            <a:ln w="50800">
              <a:solidFill>
                <a:schemeClr val="accent1"/>
              </a:solidFill>
            </a:ln>
          </c:spPr>
          <c:marker>
            <c:symbol val="none"/>
          </c:marker>
          <c:xVal>
            <c:numRef>
              <c:f>'Paired Unknown Variance-Project'!$A$15:$A$114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'Paired Unknown Variance-Project'!$I$15:$I$114</c:f>
              <c:numCache>
                <c:formatCode>0.00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2-C333-47BC-9370-F8A3187020BD}"/>
            </c:ext>
          </c:extLst>
        </c:ser>
        <c:ser>
          <c:idx val="3"/>
          <c:order val="3"/>
          <c:tx>
            <c:v>-K</c:v>
          </c:tx>
          <c:spPr>
            <a:ln w="50800">
              <a:solidFill>
                <a:schemeClr val="accent1"/>
              </a:solidFill>
            </a:ln>
          </c:spPr>
          <c:marker>
            <c:symbol val="none"/>
          </c:marker>
          <c:xVal>
            <c:numRef>
              <c:f>'Paired Unknown Variance-Project'!$A$15:$A$114</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'Paired Unknown Variance-Project'!$H$15:$H$114</c:f>
              <c:numCache>
                <c:formatCode>0.00</c:formatCode>
                <c:ptCount val="10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3-C333-47BC-9370-F8A3187020BD}"/>
            </c:ext>
          </c:extLst>
        </c:ser>
        <c:dLbls>
          <c:showLegendKey val="0"/>
          <c:showVal val="0"/>
          <c:showCatName val="0"/>
          <c:showSerName val="0"/>
          <c:showPercent val="0"/>
          <c:showBubbleSize val="0"/>
        </c:dLbls>
        <c:axId val="46535040"/>
        <c:axId val="46536576"/>
      </c:scatterChart>
      <c:valAx>
        <c:axId val="46535040"/>
        <c:scaling>
          <c:orientation val="minMax"/>
          <c:max val="100"/>
        </c:scaling>
        <c:delete val="0"/>
        <c:axPos val="b"/>
        <c:numFmt formatCode="General" sourceLinked="1"/>
        <c:majorTickMark val="out"/>
        <c:minorTickMark val="none"/>
        <c:tickLblPos val="nextTo"/>
        <c:crossAx val="46536576"/>
        <c:crosses val="autoZero"/>
        <c:crossBetween val="midCat"/>
      </c:valAx>
      <c:valAx>
        <c:axId val="46536576"/>
        <c:scaling>
          <c:orientation val="minMax"/>
        </c:scaling>
        <c:delete val="0"/>
        <c:axPos val="l"/>
        <c:majorGridlines/>
        <c:title>
          <c:tx>
            <c:rich>
              <a:bodyPr rot="-5400000" vert="horz"/>
              <a:lstStyle/>
              <a:p>
                <a:pPr>
                  <a:defRPr/>
                </a:pPr>
                <a:r>
                  <a:rPr lang="en-US"/>
                  <a:t>Carbon Estimates</a:t>
                </a:r>
              </a:p>
            </c:rich>
          </c:tx>
          <c:overlay val="0"/>
        </c:title>
        <c:numFmt formatCode="General" sourceLinked="1"/>
        <c:majorTickMark val="out"/>
        <c:minorTickMark val="none"/>
        <c:tickLblPos val="nextTo"/>
        <c:crossAx val="46535040"/>
        <c:crosses val="autoZero"/>
        <c:crossBetween val="midCat"/>
      </c:valAx>
    </c:plotArea>
    <c:legend>
      <c:legendPos val="r"/>
      <c:layout>
        <c:manualLayout>
          <c:xMode val="edge"/>
          <c:yMode val="edge"/>
          <c:x val="0.75486151999158091"/>
          <c:y val="0.73900273588331156"/>
          <c:w val="0.24277643705662341"/>
          <c:h val="0.25774530896767428"/>
        </c:manualLayout>
      </c:layout>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Confidence Interval of the Differences Between the Means</a:t>
            </a:r>
          </a:p>
        </c:rich>
      </c:tx>
      <c:overlay val="0"/>
    </c:title>
    <c:autoTitleDeleted val="0"/>
    <c:plotArea>
      <c:layout>
        <c:manualLayout>
          <c:layoutTarget val="inner"/>
          <c:xMode val="edge"/>
          <c:yMode val="edge"/>
          <c:x val="0.13597842285908718"/>
          <c:y val="0.19175163870249817"/>
          <c:w val="0.82226721890305243"/>
          <c:h val="0.72647499031408358"/>
        </c:manualLayout>
      </c:layout>
      <c:scatterChart>
        <c:scatterStyle val="lineMarker"/>
        <c:varyColors val="0"/>
        <c:ser>
          <c:idx val="3"/>
          <c:order val="1"/>
          <c:tx>
            <c:strRef>
              <c:f>'Unpaired Unknown-Project'!$H$13</c:f>
              <c:strCache>
                <c:ptCount val="1"/>
                <c:pt idx="0">
                  <c:v>Lower</c:v>
                </c:pt>
              </c:strCache>
            </c:strRef>
          </c:tx>
          <c:spPr>
            <a:ln w="25400">
              <a:solidFill>
                <a:schemeClr val="tx1"/>
              </a:solidFill>
            </a:ln>
          </c:spPr>
          <c:marker>
            <c:symbol val="none"/>
          </c:marker>
          <c:xVal>
            <c:numRef>
              <c:f>'Unpaired Unknown-Project'!$A$14:$A$113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'Unpaired Unknown-Project'!$H$14:$H$113</c:f>
              <c:numCache>
                <c:formatCode>_(* #,##0.00_);_(* \(#,##0.00\);_(* "-"??_);_(@_)</c:formatCode>
                <c:ptCount val="10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0-EE15-4EC3-8A9E-6CCC4300FA77}"/>
            </c:ext>
          </c:extLst>
        </c:ser>
        <c:ser>
          <c:idx val="1"/>
          <c:order val="0"/>
          <c:tx>
            <c:strRef>
              <c:f>'Unpaired Unknown-Project'!$G$13</c:f>
              <c:strCache>
                <c:ptCount val="1"/>
                <c:pt idx="0">
                  <c:v>Upper</c:v>
                </c:pt>
              </c:strCache>
            </c:strRef>
          </c:tx>
          <c:spPr>
            <a:ln w="25400">
              <a:solidFill>
                <a:schemeClr val="tx1"/>
              </a:solidFill>
            </a:ln>
          </c:spPr>
          <c:marker>
            <c:symbol val="none"/>
          </c:marker>
          <c:xVal>
            <c:numRef>
              <c:f>'Unpaired Unknown-Project'!$A$14:$A$113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'Unpaired Unknown-Project'!$G$14:$G$113</c:f>
              <c:numCache>
                <c:formatCode>_(* #,##0.00_);_(* \(#,##0.00\);_(* "-"??_);_(@_)</c:formatCode>
                <c:ptCount val="10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1-EE15-4EC3-8A9E-6CCC4300FA77}"/>
            </c:ext>
          </c:extLst>
        </c:ser>
        <c:ser>
          <c:idx val="2"/>
          <c:order val="2"/>
          <c:tx>
            <c:strRef>
              <c:f>'Unpaired Unknown-Project'!$L$13</c:f>
              <c:strCache>
                <c:ptCount val="1"/>
                <c:pt idx="0">
                  <c:v>Tn</c:v>
                </c:pt>
              </c:strCache>
            </c:strRef>
          </c:tx>
          <c:marker>
            <c:symbol val="none"/>
          </c:marker>
          <c:xVal>
            <c:numRef>
              <c:f>'Unpaired Unknown-Project'!$A$14:$A$113</c:f>
              <c:numCache>
                <c:formatCode>General</c:formatCode>
                <c:ptCount val="1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numCache>
            </c:numRef>
          </c:xVal>
          <c:yVal>
            <c:numRef>
              <c:f>'Unpaired Unknown-Project'!$L$14:$L$113</c:f>
              <c:numCache>
                <c:formatCode>_(* #,##0.00_);_(* \(#,##0.00\);_(* "-"??_);_(@_)</c:formatCode>
                <c:ptCount val="100"/>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numCache>
            </c:numRef>
          </c:yVal>
          <c:smooth val="0"/>
          <c:extLst>
            <c:ext xmlns:c16="http://schemas.microsoft.com/office/drawing/2014/chart" uri="{C3380CC4-5D6E-409C-BE32-E72D297353CC}">
              <c16:uniqueId val="{00000002-EE15-4EC3-8A9E-6CCC4300FA77}"/>
            </c:ext>
          </c:extLst>
        </c:ser>
        <c:dLbls>
          <c:showLegendKey val="0"/>
          <c:showVal val="0"/>
          <c:showCatName val="0"/>
          <c:showSerName val="0"/>
          <c:showPercent val="0"/>
          <c:showBubbleSize val="0"/>
        </c:dLbls>
        <c:axId val="49142016"/>
        <c:axId val="48759168"/>
      </c:scatterChart>
      <c:valAx>
        <c:axId val="49142016"/>
        <c:scaling>
          <c:orientation val="minMax"/>
          <c:max val="100"/>
        </c:scaling>
        <c:delete val="0"/>
        <c:axPos val="b"/>
        <c:title>
          <c:tx>
            <c:rich>
              <a:bodyPr/>
              <a:lstStyle/>
              <a:p>
                <a:pPr>
                  <a:defRPr/>
                </a:pPr>
                <a:r>
                  <a:rPr lang="en-US"/>
                  <a:t>Verification Plot Samples</a:t>
                </a:r>
              </a:p>
            </c:rich>
          </c:tx>
          <c:layout>
            <c:manualLayout>
              <c:xMode val="edge"/>
              <c:yMode val="edge"/>
              <c:x val="1.171279208497088E-3"/>
              <c:y val="0.9399208315456703"/>
            </c:manualLayout>
          </c:layout>
          <c:overlay val="0"/>
        </c:title>
        <c:numFmt formatCode="General" sourceLinked="1"/>
        <c:majorTickMark val="out"/>
        <c:minorTickMark val="none"/>
        <c:tickLblPos val="nextTo"/>
        <c:crossAx val="48759168"/>
        <c:crosses val="autoZero"/>
        <c:crossBetween val="midCat"/>
      </c:valAx>
      <c:valAx>
        <c:axId val="48759168"/>
        <c:scaling>
          <c:orientation val="minMax"/>
        </c:scaling>
        <c:delete val="0"/>
        <c:axPos val="l"/>
        <c:majorGridlines/>
        <c:title>
          <c:tx>
            <c:rich>
              <a:bodyPr rot="-5400000" vert="horz"/>
              <a:lstStyle/>
              <a:p>
                <a:pPr>
                  <a:defRPr/>
                </a:pPr>
                <a:r>
                  <a:rPr lang="en-US"/>
                  <a:t>Carbon Estimates</a:t>
                </a:r>
              </a:p>
            </c:rich>
          </c:tx>
          <c:overlay val="0"/>
        </c:title>
        <c:numFmt formatCode="_(* #,##0.00_);_(* \(#,##0.00\);_(* &quot;-&quot;??_);_(@_)" sourceLinked="1"/>
        <c:majorTickMark val="out"/>
        <c:minorTickMark val="none"/>
        <c:tickLblPos val="nextTo"/>
        <c:crossAx val="49142016"/>
        <c:crosses val="autoZero"/>
        <c:crossBetween val="midCat"/>
      </c:valAx>
    </c:plotArea>
    <c:legend>
      <c:legendPos val="r"/>
      <c:layout>
        <c:manualLayout>
          <c:xMode val="edge"/>
          <c:yMode val="edge"/>
          <c:x val="0.71953390011751817"/>
          <c:y val="0.13877608655257601"/>
          <c:w val="0.16998015747871659"/>
          <c:h val="0.24200178649395118"/>
        </c:manualLayout>
      </c:layout>
      <c:overlay val="0"/>
    </c:legend>
    <c:plotVisOnly val="1"/>
    <c:dispBlanksAs val="zero"/>
    <c:showDLblsOverMax val="0"/>
  </c:chart>
  <c:txPr>
    <a:bodyPr/>
    <a:lstStyle/>
    <a:p>
      <a:pPr>
        <a:defRPr>
          <a:solidFill>
            <a:schemeClr val="tx1"/>
          </a:solidFill>
        </a:defRPr>
      </a:pPr>
      <a:endParaRPr lang="en-US"/>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5</xdr:col>
      <xdr:colOff>63499</xdr:colOff>
      <xdr:row>1</xdr:row>
      <xdr:rowOff>7934</xdr:rowOff>
    </xdr:from>
    <xdr:to>
      <xdr:col>11</xdr:col>
      <xdr:colOff>133350</xdr:colOff>
      <xdr:row>12</xdr:row>
      <xdr:rowOff>174625</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0.4061</cdr:x>
      <cdr:y>0.12156</cdr:y>
    </cdr:from>
    <cdr:to>
      <cdr:x>0.52585</cdr:x>
      <cdr:y>0.22376</cdr:y>
    </cdr:to>
    <cdr:sp macro="" textlink="">
      <cdr:nvSpPr>
        <cdr:cNvPr id="2" name="TextBox 1">
          <a:extLst xmlns:a="http://schemas.openxmlformats.org/drawingml/2006/main">
            <a:ext uri="{FF2B5EF4-FFF2-40B4-BE49-F238E27FC236}">
              <a16:creationId xmlns:a16="http://schemas.microsoft.com/office/drawing/2014/main" id="{025D8829-29D5-438D-AA0D-2C6154044D52}"/>
            </a:ext>
          </a:extLst>
        </cdr:cNvPr>
        <cdr:cNvSpPr txBox="1"/>
      </cdr:nvSpPr>
      <cdr:spPr>
        <a:xfrm xmlns:a="http://schemas.openxmlformats.org/drawingml/2006/main">
          <a:off x="3273354" y="523927"/>
          <a:ext cx="965271" cy="4404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i="1"/>
            <a:t>Reject</a:t>
          </a:r>
          <a:r>
            <a:rPr lang="en-US" sz="1400" b="1" i="1"/>
            <a:t> Ho</a:t>
          </a:r>
        </a:p>
      </cdr:txBody>
    </cdr:sp>
  </cdr:relSizeAnchor>
  <cdr:relSizeAnchor xmlns:cdr="http://schemas.openxmlformats.org/drawingml/2006/chartDrawing">
    <cdr:from>
      <cdr:x>0.45122</cdr:x>
      <cdr:y>0.8988</cdr:y>
    </cdr:from>
    <cdr:to>
      <cdr:x>0.54397</cdr:x>
      <cdr:y>0.97338</cdr:y>
    </cdr:to>
    <cdr:sp macro="" textlink="">
      <cdr:nvSpPr>
        <cdr:cNvPr id="4" name="TextBox 1">
          <a:extLst xmlns:a="http://schemas.openxmlformats.org/drawingml/2006/main">
            <a:ext uri="{FF2B5EF4-FFF2-40B4-BE49-F238E27FC236}">
              <a16:creationId xmlns:a16="http://schemas.microsoft.com/office/drawing/2014/main" id="{01E6464D-1ACB-4E23-BD79-401E5465841A}"/>
            </a:ext>
          </a:extLst>
        </cdr:cNvPr>
        <cdr:cNvSpPr txBox="1"/>
      </cdr:nvSpPr>
      <cdr:spPr>
        <a:xfrm xmlns:a="http://schemas.openxmlformats.org/drawingml/2006/main">
          <a:off x="3142804" y="2814450"/>
          <a:ext cx="646018" cy="23355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i="1"/>
            <a:t>Reject Ho</a:t>
          </a:r>
        </a:p>
      </cdr:txBody>
    </cdr:sp>
  </cdr:relSizeAnchor>
</c:userShapes>
</file>

<file path=xl/drawings/drawing3.xml><?xml version="1.0" encoding="utf-8"?>
<xdr:wsDr xmlns:xdr="http://schemas.openxmlformats.org/drawingml/2006/spreadsheetDrawing" xmlns:a="http://schemas.openxmlformats.org/drawingml/2006/main">
  <xdr:twoCellAnchor>
    <xdr:from>
      <xdr:col>7</xdr:col>
      <xdr:colOff>209550</xdr:colOff>
      <xdr:row>1</xdr:row>
      <xdr:rowOff>41275</xdr:rowOff>
    </xdr:from>
    <xdr:to>
      <xdr:col>14</xdr:col>
      <xdr:colOff>657224</xdr:colOff>
      <xdr:row>10</xdr:row>
      <xdr:rowOff>245534</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115"/>
  <sheetViews>
    <sheetView tabSelected="1" zoomScaleNormal="100" workbookViewId="0">
      <selection activeCell="E12" sqref="E12"/>
    </sheetView>
  </sheetViews>
  <sheetFormatPr defaultRowHeight="15" x14ac:dyDescent="0.25"/>
  <cols>
    <col min="1" max="1" width="14.5703125" style="4" customWidth="1"/>
    <col min="2" max="2" width="13.28515625" style="36" customWidth="1"/>
    <col min="3" max="3" width="15.28515625" style="36" customWidth="1"/>
    <col min="4" max="4" width="23.5703125" style="4" customWidth="1"/>
    <col min="5" max="5" width="18.7109375" style="4" customWidth="1"/>
    <col min="6" max="6" width="25.5703125" style="4" customWidth="1"/>
    <col min="7" max="7" width="11.28515625" style="4" customWidth="1"/>
    <col min="8" max="8" width="7.85546875" style="4" customWidth="1"/>
    <col min="9" max="9" width="9.42578125" style="4" customWidth="1"/>
    <col min="10" max="10" width="12.28515625" style="4" customWidth="1"/>
    <col min="11" max="11" width="11.140625" style="6" customWidth="1"/>
    <col min="12" max="12" width="14.42578125" style="4" customWidth="1"/>
    <col min="13" max="13" width="14.5703125" style="4" customWidth="1"/>
    <col min="14" max="14" width="14.140625" style="4" customWidth="1"/>
    <col min="15" max="15" width="12.28515625" style="4" customWidth="1"/>
    <col min="16" max="16" width="12.85546875" style="4" customWidth="1"/>
    <col min="17" max="17" width="9.140625" style="4"/>
    <col min="18" max="18" width="15.28515625" style="4" customWidth="1"/>
    <col min="19" max="19" width="16.85546875" style="4" customWidth="1"/>
    <col min="20" max="28" width="9.140625" style="4"/>
    <col min="29" max="29" width="3.5703125" style="4" customWidth="1"/>
    <col min="30" max="16384" width="9.140625" style="4"/>
  </cols>
  <sheetData>
    <row r="1" spans="1:19" ht="21.75" thickBot="1" x14ac:dyDescent="0.4">
      <c r="A1" s="94" t="s">
        <v>0</v>
      </c>
      <c r="B1" s="95"/>
      <c r="C1" s="96"/>
      <c r="D1" s="104" t="s">
        <v>1</v>
      </c>
      <c r="E1" s="105"/>
      <c r="F1" s="105"/>
      <c r="G1" s="105"/>
      <c r="H1" s="105"/>
      <c r="I1" s="105"/>
      <c r="J1" s="105"/>
      <c r="K1" s="105"/>
      <c r="L1" s="105"/>
    </row>
    <row r="2" spans="1:19" ht="35.25" customHeight="1" thickBot="1" x14ac:dyDescent="0.3">
      <c r="A2" s="97"/>
      <c r="B2" s="98"/>
      <c r="C2" s="99"/>
      <c r="D2" s="5" t="s">
        <v>2</v>
      </c>
      <c r="E2" s="51">
        <v>0.1</v>
      </c>
      <c r="L2" s="7" t="s">
        <v>3</v>
      </c>
      <c r="M2" s="10">
        <f>E5</f>
        <v>0</v>
      </c>
      <c r="N2" s="8"/>
      <c r="O2" s="8"/>
      <c r="P2" s="8"/>
      <c r="Q2" s="8"/>
      <c r="R2" s="8"/>
      <c r="S2" s="8"/>
    </row>
    <row r="3" spans="1:19" ht="15.75" thickTop="1" x14ac:dyDescent="0.25">
      <c r="A3" s="97"/>
      <c r="B3" s="98"/>
      <c r="C3" s="99"/>
      <c r="D3" s="9" t="s">
        <v>4</v>
      </c>
      <c r="E3" s="3">
        <v>0.05</v>
      </c>
      <c r="L3" s="7" t="s">
        <v>5</v>
      </c>
      <c r="M3" s="11">
        <f>E2*E5+M2</f>
        <v>0</v>
      </c>
      <c r="N3" s="8"/>
      <c r="O3" s="8"/>
      <c r="P3" s="8"/>
      <c r="Q3" s="8"/>
      <c r="R3" s="102"/>
      <c r="S3" s="102"/>
    </row>
    <row r="4" spans="1:19" x14ac:dyDescent="0.25">
      <c r="A4" s="97"/>
      <c r="B4" s="98"/>
      <c r="C4" s="99"/>
      <c r="D4" s="9" t="s">
        <v>6</v>
      </c>
      <c r="E4" s="3">
        <v>0.2</v>
      </c>
      <c r="L4" s="6"/>
      <c r="N4" s="8"/>
      <c r="O4" s="8"/>
      <c r="P4" s="8"/>
      <c r="Q4" s="8"/>
      <c r="R4" s="12"/>
      <c r="S4" s="13"/>
    </row>
    <row r="5" spans="1:19" ht="48" customHeight="1" thickBot="1" x14ac:dyDescent="0.3">
      <c r="A5" s="97"/>
      <c r="B5" s="98"/>
      <c r="C5" s="99"/>
      <c r="D5" s="9" t="s">
        <v>7</v>
      </c>
      <c r="E5" s="33"/>
      <c r="F5" s="14"/>
      <c r="L5" s="7" t="s">
        <v>8</v>
      </c>
      <c r="M5" s="11">
        <f>M2-E5</f>
        <v>0</v>
      </c>
      <c r="N5" s="12"/>
      <c r="O5" s="8"/>
      <c r="P5" s="8"/>
      <c r="Q5" s="8"/>
      <c r="R5" s="12"/>
      <c r="S5" s="13"/>
    </row>
    <row r="6" spans="1:19" x14ac:dyDescent="0.25">
      <c r="A6" s="97"/>
      <c r="B6" s="98"/>
      <c r="C6" s="98"/>
      <c r="D6" s="15" t="s">
        <v>9</v>
      </c>
      <c r="E6" s="35"/>
      <c r="L6" s="7" t="s">
        <v>10</v>
      </c>
      <c r="M6" s="11">
        <f>M3-M2</f>
        <v>0</v>
      </c>
      <c r="N6" s="8"/>
      <c r="O6" s="8"/>
      <c r="P6" s="8"/>
      <c r="Q6" s="8"/>
      <c r="R6" s="12"/>
      <c r="S6" s="16"/>
    </row>
    <row r="7" spans="1:19" ht="15.75" thickBot="1" x14ac:dyDescent="0.3">
      <c r="A7" s="100"/>
      <c r="B7" s="101"/>
      <c r="C7" s="101"/>
      <c r="D7" s="84" t="s">
        <v>11</v>
      </c>
      <c r="E7" s="34"/>
      <c r="L7" s="6"/>
      <c r="N7" s="8"/>
      <c r="O7" s="8"/>
      <c r="P7" s="8"/>
      <c r="Q7" s="8"/>
      <c r="R7" s="17"/>
      <c r="S7" s="16"/>
    </row>
    <row r="8" spans="1:19" ht="25.5" thickBot="1" x14ac:dyDescent="0.3">
      <c r="A8" s="18"/>
      <c r="B8" s="18"/>
      <c r="C8" s="83"/>
      <c r="D8" s="85" t="s">
        <v>13</v>
      </c>
      <c r="E8" s="19">
        <f>plotnumber(E6, E7)</f>
        <v>0</v>
      </c>
      <c r="L8" s="6"/>
      <c r="M8" s="6"/>
      <c r="N8" s="12"/>
      <c r="O8" s="8"/>
      <c r="P8" s="8"/>
      <c r="Q8" s="8"/>
      <c r="R8" s="17"/>
      <c r="S8" s="16"/>
    </row>
    <row r="9" spans="1:19" ht="39" customHeight="1" thickBot="1" x14ac:dyDescent="0.3">
      <c r="A9" s="20"/>
      <c r="B9" s="20"/>
      <c r="C9" s="20"/>
      <c r="L9" s="6"/>
      <c r="M9" s="6"/>
      <c r="N9" s="12"/>
      <c r="O9" s="8"/>
      <c r="P9" s="12"/>
      <c r="Q9" s="21"/>
      <c r="R9" s="17"/>
      <c r="S9" s="16"/>
    </row>
    <row r="10" spans="1:19" ht="16.5" customHeight="1" thickBot="1" x14ac:dyDescent="0.3">
      <c r="A10" s="20"/>
      <c r="B10" s="20"/>
      <c r="C10" s="86"/>
      <c r="D10" s="69"/>
      <c r="E10" s="70"/>
      <c r="F10" s="38"/>
      <c r="L10" s="7" t="s">
        <v>14</v>
      </c>
      <c r="M10" s="11">
        <v>1.645</v>
      </c>
      <c r="N10" s="12"/>
      <c r="O10" s="8"/>
      <c r="P10" s="12"/>
      <c r="Q10" s="21"/>
      <c r="R10" s="17"/>
      <c r="S10" s="16"/>
    </row>
    <row r="11" spans="1:19" ht="15.75" thickBot="1" x14ac:dyDescent="0.3">
      <c r="A11" s="20"/>
      <c r="B11" s="20"/>
      <c r="C11" s="86"/>
      <c r="D11" s="69"/>
      <c r="E11" s="70"/>
      <c r="F11" s="38"/>
      <c r="L11" s="7" t="s">
        <v>15</v>
      </c>
      <c r="M11" s="11">
        <v>0.84160000000000001</v>
      </c>
      <c r="N11" s="12"/>
      <c r="O11" s="8"/>
      <c r="P11" s="12"/>
      <c r="Q11" s="21"/>
      <c r="R11" s="17"/>
      <c r="S11" s="16"/>
    </row>
    <row r="12" spans="1:19" ht="15.75" thickBot="1" x14ac:dyDescent="0.3">
      <c r="A12" s="22"/>
      <c r="B12" s="23"/>
      <c r="C12" s="87"/>
      <c r="D12" s="69"/>
      <c r="E12" s="70"/>
      <c r="F12" s="38"/>
      <c r="L12" s="7" t="s">
        <v>16</v>
      </c>
      <c r="M12" s="11">
        <f>ABS(($M$10*$M$6+$M$11*$M$5)/($M$10+$M$11))</f>
        <v>0</v>
      </c>
      <c r="N12" s="12"/>
      <c r="O12" s="8"/>
      <c r="P12" s="12"/>
      <c r="Q12" s="21"/>
      <c r="R12" s="17"/>
      <c r="S12" s="16"/>
    </row>
    <row r="13" spans="1:19" ht="15.75" thickBot="1" x14ac:dyDescent="0.3">
      <c r="B13" s="92" t="s">
        <v>17</v>
      </c>
      <c r="C13" s="93"/>
      <c r="D13" s="88"/>
      <c r="E13" s="103"/>
      <c r="F13" s="103"/>
      <c r="L13" s="6"/>
      <c r="N13" s="12"/>
      <c r="O13" s="8"/>
      <c r="P13" s="12"/>
      <c r="Q13" s="21"/>
      <c r="R13" s="17"/>
      <c r="S13" s="16"/>
    </row>
    <row r="14" spans="1:19" ht="45.75" thickBot="1" x14ac:dyDescent="0.3">
      <c r="A14" s="24" t="s">
        <v>18</v>
      </c>
      <c r="B14" s="25" t="s">
        <v>19</v>
      </c>
      <c r="C14" s="26" t="s">
        <v>20</v>
      </c>
      <c r="D14" s="89" t="s">
        <v>21</v>
      </c>
      <c r="E14" s="27" t="s">
        <v>22</v>
      </c>
      <c r="F14" s="27" t="s">
        <v>23</v>
      </c>
      <c r="G14" s="28" t="s">
        <v>24</v>
      </c>
      <c r="H14" s="29" t="s">
        <v>25</v>
      </c>
      <c r="I14" s="28" t="s">
        <v>26</v>
      </c>
      <c r="J14" s="30" t="s">
        <v>27</v>
      </c>
      <c r="K14" s="30" t="s">
        <v>28</v>
      </c>
      <c r="L14" s="30" t="s">
        <v>29</v>
      </c>
      <c r="M14" s="109" t="s">
        <v>30</v>
      </c>
      <c r="N14" s="110"/>
      <c r="O14" s="110"/>
      <c r="P14" s="8"/>
      <c r="Q14" s="31"/>
      <c r="R14" s="8"/>
      <c r="S14" s="8"/>
    </row>
    <row r="15" spans="1:19" ht="32.25" customHeight="1" x14ac:dyDescent="0.25">
      <c r="A15" s="32">
        <v>1</v>
      </c>
      <c r="B15" s="90"/>
      <c r="C15" s="90"/>
      <c r="D15" s="52" t="str">
        <f>IF(G15&lt;&gt;"",IF(ABS((B15-C15))&lt;=(E2*C15),"Pass(H0)","Fail(H1)"),"")</f>
        <v/>
      </c>
      <c r="E15" s="53" t="str">
        <f>IF(G15&lt;&gt;"",IF(D15="Pass(H0)",1,0),"")</f>
        <v/>
      </c>
      <c r="F15" s="54" t="str">
        <f t="shared" ref="F15:F46" si="0">IF(G15&lt;&gt;"",IF(E15&gt;=$E$8,"Verification Successful", "Verification not Satisfied"),"")</f>
        <v/>
      </c>
      <c r="G15" s="52" t="str">
        <f t="shared" ref="G15:G46" si="1">IF(B15&lt;&gt;"",IF(C15&lt;&gt;"",B15-C15,""),"")</f>
        <v/>
      </c>
      <c r="H15" s="55">
        <f t="shared" ref="H15:H46" si="2">-$M$12</f>
        <v>0</v>
      </c>
      <c r="I15" s="55">
        <f t="shared" ref="I15:I46" si="3">$M$12</f>
        <v>0</v>
      </c>
      <c r="J15" s="55" t="e">
        <f>#REF!</f>
        <v>#REF!</v>
      </c>
      <c r="K15" s="55"/>
      <c r="L15" s="56"/>
      <c r="M15" s="106" t="s">
        <v>57</v>
      </c>
      <c r="N15" s="108"/>
      <c r="O15" s="108"/>
      <c r="P15" s="8"/>
      <c r="Q15" s="8"/>
      <c r="R15" s="8"/>
      <c r="S15" s="8"/>
    </row>
    <row r="16" spans="1:19" x14ac:dyDescent="0.25">
      <c r="A16" s="32">
        <v>2</v>
      </c>
      <c r="B16" s="91"/>
      <c r="C16" s="91"/>
      <c r="D16" s="52" t="str">
        <f t="shared" ref="D16:D79" si="4">IF(G16&lt;&gt;"",IF(A16&gt;L16,IF(J16&gt;$M$12,"Fail(H1)",IF(J16&lt;-$M$12,"Fail(H1)", "Pass(H0)")),"Inconclusive"),"")</f>
        <v/>
      </c>
      <c r="E16" s="53" t="str">
        <f t="shared" ref="E16:E62" si="5">IF(G16&lt;&gt;"",IF(D16="Pass(H0)",1+E15,0),"")</f>
        <v/>
      </c>
      <c r="F16" s="54" t="str">
        <f t="shared" si="0"/>
        <v/>
      </c>
      <c r="G16" s="52" t="str">
        <f t="shared" si="1"/>
        <v/>
      </c>
      <c r="H16" s="55">
        <f t="shared" si="2"/>
        <v>0</v>
      </c>
      <c r="I16" s="55">
        <f t="shared" si="3"/>
        <v>0</v>
      </c>
      <c r="J16" s="55" t="str">
        <f>IF(G16&lt;&gt;"",AVERAGE($G$15:G16),"")</f>
        <v/>
      </c>
      <c r="K16" s="55" t="str">
        <f>IF(G16&lt;&gt;"",STDEV($G$15:G16),"")</f>
        <v/>
      </c>
      <c r="L16" s="55" t="str">
        <f t="shared" ref="L16:L47" si="6">IF(G16&lt;&gt;"",(($M$10+$M$11)^2*K16^2)/($E$2*$E$5)^2,"")</f>
        <v/>
      </c>
      <c r="M16" s="106"/>
      <c r="N16" s="108"/>
      <c r="O16" s="108"/>
    </row>
    <row r="17" spans="1:15" x14ac:dyDescent="0.25">
      <c r="A17" s="32">
        <v>3</v>
      </c>
      <c r="B17" s="91"/>
      <c r="C17" s="91"/>
      <c r="D17" s="52" t="str">
        <f t="shared" si="4"/>
        <v/>
      </c>
      <c r="E17" s="53" t="str">
        <f t="shared" si="5"/>
        <v/>
      </c>
      <c r="F17" s="54" t="str">
        <f t="shared" si="0"/>
        <v/>
      </c>
      <c r="G17" s="52" t="str">
        <f t="shared" si="1"/>
        <v/>
      </c>
      <c r="H17" s="55">
        <f t="shared" si="2"/>
        <v>0</v>
      </c>
      <c r="I17" s="55">
        <f t="shared" si="3"/>
        <v>0</v>
      </c>
      <c r="J17" s="55" t="str">
        <f>IF(G17&lt;&gt;"",AVERAGE($G$15:G17),"")</f>
        <v/>
      </c>
      <c r="K17" s="55" t="str">
        <f>IF(G17&lt;&gt;"",STDEV($G$15:G17),"")</f>
        <v/>
      </c>
      <c r="L17" s="55" t="str">
        <f t="shared" si="6"/>
        <v/>
      </c>
      <c r="M17" s="106"/>
      <c r="N17" s="108"/>
      <c r="O17" s="108"/>
    </row>
    <row r="18" spans="1:15" x14ac:dyDescent="0.25">
      <c r="A18" s="32">
        <v>4</v>
      </c>
      <c r="B18" s="91"/>
      <c r="C18" s="91"/>
      <c r="D18" s="52" t="str">
        <f t="shared" si="4"/>
        <v/>
      </c>
      <c r="E18" s="53" t="str">
        <f t="shared" si="5"/>
        <v/>
      </c>
      <c r="F18" s="54" t="str">
        <f t="shared" si="0"/>
        <v/>
      </c>
      <c r="G18" s="52" t="str">
        <f t="shared" si="1"/>
        <v/>
      </c>
      <c r="H18" s="55">
        <f t="shared" si="2"/>
        <v>0</v>
      </c>
      <c r="I18" s="55">
        <f t="shared" si="3"/>
        <v>0</v>
      </c>
      <c r="J18" s="55" t="str">
        <f>IF(G18&lt;&gt;"",AVERAGE($G$15:G18),"")</f>
        <v/>
      </c>
      <c r="K18" s="55" t="str">
        <f>IF(G18&lt;&gt;"",STDEV($G$15:G18),"")</f>
        <v/>
      </c>
      <c r="L18" s="55" t="str">
        <f t="shared" si="6"/>
        <v/>
      </c>
      <c r="M18" s="106"/>
      <c r="N18" s="108"/>
      <c r="O18" s="108"/>
    </row>
    <row r="19" spans="1:15" x14ac:dyDescent="0.25">
      <c r="A19" s="32">
        <v>5</v>
      </c>
      <c r="B19" s="91"/>
      <c r="C19" s="91"/>
      <c r="D19" s="52" t="str">
        <f t="shared" si="4"/>
        <v/>
      </c>
      <c r="E19" s="53" t="str">
        <f t="shared" si="5"/>
        <v/>
      </c>
      <c r="F19" s="54" t="str">
        <f t="shared" si="0"/>
        <v/>
      </c>
      <c r="G19" s="52" t="str">
        <f t="shared" si="1"/>
        <v/>
      </c>
      <c r="H19" s="55">
        <f t="shared" si="2"/>
        <v>0</v>
      </c>
      <c r="I19" s="55">
        <f t="shared" si="3"/>
        <v>0</v>
      </c>
      <c r="J19" s="55" t="str">
        <f>IF(G19&lt;&gt;"",AVERAGE($G$15:G19),"")</f>
        <v/>
      </c>
      <c r="K19" s="55" t="str">
        <f>IF(G19&lt;&gt;"",STDEV($G$15:G19),"")</f>
        <v/>
      </c>
      <c r="L19" s="55" t="str">
        <f t="shared" si="6"/>
        <v/>
      </c>
      <c r="M19" s="106" t="s">
        <v>58</v>
      </c>
      <c r="N19" s="108"/>
      <c r="O19" s="108"/>
    </row>
    <row r="20" spans="1:15" x14ac:dyDescent="0.25">
      <c r="A20" s="32">
        <v>6</v>
      </c>
      <c r="B20" s="91"/>
      <c r="C20" s="91"/>
      <c r="D20" s="52" t="str">
        <f t="shared" si="4"/>
        <v/>
      </c>
      <c r="E20" s="53" t="str">
        <f t="shared" si="5"/>
        <v/>
      </c>
      <c r="F20" s="54" t="str">
        <f t="shared" si="0"/>
        <v/>
      </c>
      <c r="G20" s="52" t="str">
        <f t="shared" si="1"/>
        <v/>
      </c>
      <c r="H20" s="55">
        <f t="shared" si="2"/>
        <v>0</v>
      </c>
      <c r="I20" s="55">
        <f t="shared" si="3"/>
        <v>0</v>
      </c>
      <c r="J20" s="55" t="str">
        <f>IF(G20&lt;&gt;"",AVERAGE($G$15:G20),"")</f>
        <v/>
      </c>
      <c r="K20" s="55" t="str">
        <f>IF(G20&lt;&gt;"",STDEV($G$15:G20),"")</f>
        <v/>
      </c>
      <c r="L20" s="55" t="str">
        <f t="shared" si="6"/>
        <v/>
      </c>
      <c r="M20" s="106"/>
      <c r="N20" s="108"/>
      <c r="O20" s="108"/>
    </row>
    <row r="21" spans="1:15" x14ac:dyDescent="0.25">
      <c r="A21" s="32">
        <v>7</v>
      </c>
      <c r="B21" s="91"/>
      <c r="C21" s="91"/>
      <c r="D21" s="52" t="str">
        <f t="shared" si="4"/>
        <v/>
      </c>
      <c r="E21" s="53" t="str">
        <f t="shared" si="5"/>
        <v/>
      </c>
      <c r="F21" s="54" t="str">
        <f t="shared" si="0"/>
        <v/>
      </c>
      <c r="G21" s="52" t="str">
        <f t="shared" si="1"/>
        <v/>
      </c>
      <c r="H21" s="55">
        <f t="shared" si="2"/>
        <v>0</v>
      </c>
      <c r="I21" s="55">
        <f t="shared" si="3"/>
        <v>0</v>
      </c>
      <c r="J21" s="55" t="str">
        <f>IF(G21&lt;&gt;"",AVERAGE($G$15:G21),"")</f>
        <v/>
      </c>
      <c r="K21" s="55" t="str">
        <f>IF(G21&lt;&gt;"",STDEV($G$15:G21),"")</f>
        <v/>
      </c>
      <c r="L21" s="55" t="str">
        <f t="shared" si="6"/>
        <v/>
      </c>
      <c r="M21" s="106"/>
      <c r="N21" s="108"/>
      <c r="O21" s="108"/>
    </row>
    <row r="22" spans="1:15" x14ac:dyDescent="0.25">
      <c r="A22" s="32">
        <v>8</v>
      </c>
      <c r="B22" s="91"/>
      <c r="C22" s="91"/>
      <c r="D22" s="52" t="str">
        <f t="shared" si="4"/>
        <v/>
      </c>
      <c r="E22" s="53" t="str">
        <f t="shared" si="5"/>
        <v/>
      </c>
      <c r="F22" s="54" t="str">
        <f t="shared" si="0"/>
        <v/>
      </c>
      <c r="G22" s="52" t="str">
        <f t="shared" si="1"/>
        <v/>
      </c>
      <c r="H22" s="55">
        <f t="shared" si="2"/>
        <v>0</v>
      </c>
      <c r="I22" s="55">
        <f t="shared" si="3"/>
        <v>0</v>
      </c>
      <c r="J22" s="55" t="str">
        <f>IF(G22&lt;&gt;"",AVERAGE($G$15:G22),"")</f>
        <v/>
      </c>
      <c r="K22" s="55" t="str">
        <f>IF(G22&lt;&gt;"",STDEV($G$15:G22),"")</f>
        <v/>
      </c>
      <c r="L22" s="55" t="str">
        <f t="shared" si="6"/>
        <v/>
      </c>
      <c r="M22" s="106"/>
      <c r="N22" s="108"/>
      <c r="O22" s="108"/>
    </row>
    <row r="23" spans="1:15" x14ac:dyDescent="0.25">
      <c r="A23" s="32">
        <v>9</v>
      </c>
      <c r="B23" s="91"/>
      <c r="C23" s="91"/>
      <c r="D23" s="52" t="str">
        <f t="shared" si="4"/>
        <v/>
      </c>
      <c r="E23" s="53" t="str">
        <f t="shared" si="5"/>
        <v/>
      </c>
      <c r="F23" s="54" t="str">
        <f t="shared" si="0"/>
        <v/>
      </c>
      <c r="G23" s="52" t="str">
        <f t="shared" si="1"/>
        <v/>
      </c>
      <c r="H23" s="55">
        <f t="shared" si="2"/>
        <v>0</v>
      </c>
      <c r="I23" s="55">
        <f t="shared" si="3"/>
        <v>0</v>
      </c>
      <c r="J23" s="55" t="str">
        <f>IF(G23&lt;&gt;"",AVERAGE($G$15:G23),"")</f>
        <v/>
      </c>
      <c r="K23" s="55" t="str">
        <f>IF(G23&lt;&gt;"",STDEV($G$15:G23),"")</f>
        <v/>
      </c>
      <c r="L23" s="55" t="str">
        <f t="shared" si="6"/>
        <v/>
      </c>
      <c r="M23" s="106" t="s">
        <v>59</v>
      </c>
      <c r="N23" s="108"/>
      <c r="O23" s="108"/>
    </row>
    <row r="24" spans="1:15" x14ac:dyDescent="0.25">
      <c r="A24" s="32">
        <v>10</v>
      </c>
      <c r="B24" s="91"/>
      <c r="C24" s="91"/>
      <c r="D24" s="52" t="str">
        <f t="shared" si="4"/>
        <v/>
      </c>
      <c r="E24" s="53" t="str">
        <f t="shared" si="5"/>
        <v/>
      </c>
      <c r="F24" s="54" t="str">
        <f t="shared" si="0"/>
        <v/>
      </c>
      <c r="G24" s="52" t="str">
        <f t="shared" si="1"/>
        <v/>
      </c>
      <c r="H24" s="55">
        <f t="shared" si="2"/>
        <v>0</v>
      </c>
      <c r="I24" s="55">
        <f t="shared" si="3"/>
        <v>0</v>
      </c>
      <c r="J24" s="55" t="str">
        <f>IF(G24&lt;&gt;"",AVERAGE($G$15:G24),"")</f>
        <v/>
      </c>
      <c r="K24" s="55" t="str">
        <f>IF(G24&lt;&gt;"",STDEV($G$15:G24),"")</f>
        <v/>
      </c>
      <c r="L24" s="55" t="str">
        <f t="shared" si="6"/>
        <v/>
      </c>
      <c r="M24" s="106"/>
      <c r="N24" s="108"/>
      <c r="O24" s="108"/>
    </row>
    <row r="25" spans="1:15" x14ac:dyDescent="0.25">
      <c r="A25" s="32">
        <v>11</v>
      </c>
      <c r="B25" s="91"/>
      <c r="C25" s="91"/>
      <c r="D25" s="52" t="str">
        <f t="shared" si="4"/>
        <v/>
      </c>
      <c r="E25" s="53" t="str">
        <f t="shared" si="5"/>
        <v/>
      </c>
      <c r="F25" s="54" t="str">
        <f t="shared" si="0"/>
        <v/>
      </c>
      <c r="G25" s="52" t="str">
        <f t="shared" si="1"/>
        <v/>
      </c>
      <c r="H25" s="55">
        <f t="shared" si="2"/>
        <v>0</v>
      </c>
      <c r="I25" s="55">
        <f t="shared" si="3"/>
        <v>0</v>
      </c>
      <c r="J25" s="55" t="str">
        <f>IF(G25&lt;&gt;"",AVERAGE($G$15:G25),"")</f>
        <v/>
      </c>
      <c r="K25" s="55" t="str">
        <f>IF(G25&lt;&gt;"",STDEV($G$15:G25),"")</f>
        <v/>
      </c>
      <c r="L25" s="55" t="str">
        <f t="shared" si="6"/>
        <v/>
      </c>
      <c r="M25" s="106"/>
      <c r="N25" s="108"/>
      <c r="O25" s="108"/>
    </row>
    <row r="26" spans="1:15" x14ac:dyDescent="0.25">
      <c r="A26" s="32">
        <v>12</v>
      </c>
      <c r="B26" s="91"/>
      <c r="C26" s="91"/>
      <c r="D26" s="52" t="str">
        <f t="shared" si="4"/>
        <v/>
      </c>
      <c r="E26" s="53" t="str">
        <f t="shared" si="5"/>
        <v/>
      </c>
      <c r="F26" s="54" t="str">
        <f t="shared" si="0"/>
        <v/>
      </c>
      <c r="G26" s="52" t="str">
        <f t="shared" si="1"/>
        <v/>
      </c>
      <c r="H26" s="55">
        <f t="shared" si="2"/>
        <v>0</v>
      </c>
      <c r="I26" s="55">
        <f t="shared" si="3"/>
        <v>0</v>
      </c>
      <c r="J26" s="55" t="str">
        <f>IF(G26&lt;&gt;"",AVERAGE($G$15:G26),"")</f>
        <v/>
      </c>
      <c r="K26" s="55" t="str">
        <f>IF(G26&lt;&gt;"",STDEV($G$15:G26),"")</f>
        <v/>
      </c>
      <c r="L26" s="55" t="str">
        <f t="shared" si="6"/>
        <v/>
      </c>
      <c r="M26" s="106"/>
      <c r="N26" s="108"/>
      <c r="O26" s="108"/>
    </row>
    <row r="27" spans="1:15" x14ac:dyDescent="0.25">
      <c r="A27" s="32">
        <v>13</v>
      </c>
      <c r="B27" s="91"/>
      <c r="C27" s="91"/>
      <c r="D27" s="52" t="str">
        <f t="shared" si="4"/>
        <v/>
      </c>
      <c r="E27" s="53" t="str">
        <f t="shared" si="5"/>
        <v/>
      </c>
      <c r="F27" s="54" t="str">
        <f t="shared" si="0"/>
        <v/>
      </c>
      <c r="G27" s="52" t="str">
        <f t="shared" si="1"/>
        <v/>
      </c>
      <c r="H27" s="55">
        <f t="shared" si="2"/>
        <v>0</v>
      </c>
      <c r="I27" s="55">
        <f t="shared" si="3"/>
        <v>0</v>
      </c>
      <c r="J27" s="55" t="str">
        <f>IF(G27&lt;&gt;"",AVERAGE($G$15:G27),"")</f>
        <v/>
      </c>
      <c r="K27" s="55" t="str">
        <f>IF(G27&lt;&gt;"",STDEV($G$15:G27),"")</f>
        <v/>
      </c>
      <c r="L27" s="55" t="str">
        <f t="shared" si="6"/>
        <v/>
      </c>
      <c r="M27" s="106" t="s">
        <v>60</v>
      </c>
      <c r="N27" s="108"/>
      <c r="O27" s="108"/>
    </row>
    <row r="28" spans="1:15" x14ac:dyDescent="0.25">
      <c r="A28" s="32">
        <v>14</v>
      </c>
      <c r="B28" s="91"/>
      <c r="C28" s="91"/>
      <c r="D28" s="52" t="str">
        <f t="shared" si="4"/>
        <v/>
      </c>
      <c r="E28" s="53" t="str">
        <f t="shared" si="5"/>
        <v/>
      </c>
      <c r="F28" s="54" t="str">
        <f t="shared" si="0"/>
        <v/>
      </c>
      <c r="G28" s="52" t="str">
        <f t="shared" si="1"/>
        <v/>
      </c>
      <c r="H28" s="55">
        <f t="shared" si="2"/>
        <v>0</v>
      </c>
      <c r="I28" s="55">
        <f t="shared" si="3"/>
        <v>0</v>
      </c>
      <c r="J28" s="55" t="str">
        <f>IF(G28&lt;&gt;"",AVERAGE($G$15:G28),"")</f>
        <v/>
      </c>
      <c r="K28" s="55" t="str">
        <f>IF(G28&lt;&gt;"",STDEV($G$15:G28),"")</f>
        <v/>
      </c>
      <c r="L28" s="55" t="str">
        <f t="shared" si="6"/>
        <v/>
      </c>
      <c r="M28" s="106"/>
      <c r="N28" s="108"/>
      <c r="O28" s="108"/>
    </row>
    <row r="29" spans="1:15" x14ac:dyDescent="0.25">
      <c r="A29" s="32">
        <v>15</v>
      </c>
      <c r="B29" s="91"/>
      <c r="C29" s="91"/>
      <c r="D29" s="52" t="str">
        <f t="shared" si="4"/>
        <v/>
      </c>
      <c r="E29" s="53" t="str">
        <f t="shared" si="5"/>
        <v/>
      </c>
      <c r="F29" s="54" t="str">
        <f t="shared" si="0"/>
        <v/>
      </c>
      <c r="G29" s="52" t="str">
        <f t="shared" si="1"/>
        <v/>
      </c>
      <c r="H29" s="55">
        <f t="shared" si="2"/>
        <v>0</v>
      </c>
      <c r="I29" s="55">
        <f t="shared" si="3"/>
        <v>0</v>
      </c>
      <c r="J29" s="55" t="str">
        <f>IF(G29&lt;&gt;"",AVERAGE($G$15:G29),"")</f>
        <v/>
      </c>
      <c r="K29" s="55" t="str">
        <f>IF(G29&lt;&gt;"",STDEV($G$15:G29),"")</f>
        <v/>
      </c>
      <c r="L29" s="55" t="str">
        <f t="shared" si="6"/>
        <v/>
      </c>
      <c r="M29" s="106"/>
      <c r="N29" s="108"/>
      <c r="O29" s="108"/>
    </row>
    <row r="30" spans="1:15" x14ac:dyDescent="0.25">
      <c r="A30" s="32">
        <v>16</v>
      </c>
      <c r="B30" s="91"/>
      <c r="C30" s="91"/>
      <c r="D30" s="52" t="str">
        <f t="shared" si="4"/>
        <v/>
      </c>
      <c r="E30" s="53" t="str">
        <f t="shared" si="5"/>
        <v/>
      </c>
      <c r="F30" s="54" t="str">
        <f t="shared" si="0"/>
        <v/>
      </c>
      <c r="G30" s="52" t="str">
        <f t="shared" si="1"/>
        <v/>
      </c>
      <c r="H30" s="55">
        <f t="shared" si="2"/>
        <v>0</v>
      </c>
      <c r="I30" s="55">
        <f t="shared" si="3"/>
        <v>0</v>
      </c>
      <c r="J30" s="55" t="str">
        <f>IF(G30&lt;&gt;"",AVERAGE($G$15:G30),"")</f>
        <v/>
      </c>
      <c r="K30" s="55" t="str">
        <f>IF(G30&lt;&gt;"",STDEV($G$15:G30),"")</f>
        <v/>
      </c>
      <c r="L30" s="55" t="str">
        <f t="shared" si="6"/>
        <v/>
      </c>
      <c r="M30" s="106"/>
      <c r="N30" s="108"/>
      <c r="O30" s="108"/>
    </row>
    <row r="31" spans="1:15" x14ac:dyDescent="0.25">
      <c r="A31" s="32">
        <v>17</v>
      </c>
      <c r="B31" s="91"/>
      <c r="C31" s="91"/>
      <c r="D31" s="52" t="str">
        <f t="shared" si="4"/>
        <v/>
      </c>
      <c r="E31" s="53" t="str">
        <f t="shared" si="5"/>
        <v/>
      </c>
      <c r="F31" s="54" t="str">
        <f t="shared" si="0"/>
        <v/>
      </c>
      <c r="G31" s="52" t="str">
        <f t="shared" si="1"/>
        <v/>
      </c>
      <c r="H31" s="55">
        <f t="shared" si="2"/>
        <v>0</v>
      </c>
      <c r="I31" s="55">
        <f t="shared" si="3"/>
        <v>0</v>
      </c>
      <c r="J31" s="55" t="str">
        <f>IF(G31&lt;&gt;"",AVERAGE($G$15:G31),"")</f>
        <v/>
      </c>
      <c r="K31" s="55" t="str">
        <f>IF(G31&lt;&gt;"",STDEV($G$15:G31),"")</f>
        <v/>
      </c>
      <c r="L31" s="55" t="str">
        <f t="shared" si="6"/>
        <v/>
      </c>
      <c r="M31" s="106" t="s">
        <v>31</v>
      </c>
      <c r="N31" s="107"/>
      <c r="O31" s="107"/>
    </row>
    <row r="32" spans="1:15" x14ac:dyDescent="0.25">
      <c r="A32" s="32">
        <v>18</v>
      </c>
      <c r="B32" s="91"/>
      <c r="C32" s="91"/>
      <c r="D32" s="52" t="str">
        <f t="shared" si="4"/>
        <v/>
      </c>
      <c r="E32" s="53" t="str">
        <f t="shared" si="5"/>
        <v/>
      </c>
      <c r="F32" s="54" t="str">
        <f t="shared" si="0"/>
        <v/>
      </c>
      <c r="G32" s="52" t="str">
        <f t="shared" si="1"/>
        <v/>
      </c>
      <c r="H32" s="55">
        <f t="shared" si="2"/>
        <v>0</v>
      </c>
      <c r="I32" s="55">
        <f t="shared" si="3"/>
        <v>0</v>
      </c>
      <c r="J32" s="55" t="str">
        <f>IF(G32&lt;&gt;"",AVERAGE($G$15:G32),"")</f>
        <v/>
      </c>
      <c r="K32" s="55" t="str">
        <f>IF(G32&lt;&gt;"",STDEV($G$15:G32),"")</f>
        <v/>
      </c>
      <c r="L32" s="55" t="str">
        <f t="shared" si="6"/>
        <v/>
      </c>
      <c r="M32" s="106"/>
      <c r="N32" s="107"/>
      <c r="O32" s="107"/>
    </row>
    <row r="33" spans="1:15" x14ac:dyDescent="0.25">
      <c r="A33" s="32">
        <v>19</v>
      </c>
      <c r="B33" s="2"/>
      <c r="C33" s="2"/>
      <c r="D33" s="52" t="str">
        <f t="shared" si="4"/>
        <v/>
      </c>
      <c r="E33" s="53" t="str">
        <f t="shared" si="5"/>
        <v/>
      </c>
      <c r="F33" s="54" t="str">
        <f t="shared" si="0"/>
        <v/>
      </c>
      <c r="G33" s="52" t="str">
        <f t="shared" si="1"/>
        <v/>
      </c>
      <c r="H33" s="55">
        <f t="shared" si="2"/>
        <v>0</v>
      </c>
      <c r="I33" s="55">
        <f t="shared" si="3"/>
        <v>0</v>
      </c>
      <c r="J33" s="55" t="str">
        <f>IF(G33&lt;&gt;"",AVERAGE($G$15:G33),"")</f>
        <v/>
      </c>
      <c r="K33" s="55" t="str">
        <f>IF(G33&lt;&gt;"",STDEV($G$15:G33),"")</f>
        <v/>
      </c>
      <c r="L33" s="55" t="str">
        <f t="shared" si="6"/>
        <v/>
      </c>
      <c r="M33" s="106"/>
      <c r="N33" s="107"/>
      <c r="O33" s="107"/>
    </row>
    <row r="34" spans="1:15" x14ac:dyDescent="0.25">
      <c r="A34" s="32">
        <v>20</v>
      </c>
      <c r="B34" s="2"/>
      <c r="C34" s="2"/>
      <c r="D34" s="52" t="str">
        <f t="shared" si="4"/>
        <v/>
      </c>
      <c r="E34" s="53" t="str">
        <f t="shared" si="5"/>
        <v/>
      </c>
      <c r="F34" s="54" t="str">
        <f t="shared" si="0"/>
        <v/>
      </c>
      <c r="G34" s="52" t="str">
        <f t="shared" si="1"/>
        <v/>
      </c>
      <c r="H34" s="55">
        <f t="shared" si="2"/>
        <v>0</v>
      </c>
      <c r="I34" s="55">
        <f t="shared" si="3"/>
        <v>0</v>
      </c>
      <c r="J34" s="55" t="str">
        <f>IF(G34&lt;&gt;"",AVERAGE($G$15:G34),"")</f>
        <v/>
      </c>
      <c r="K34" s="55" t="str">
        <f>IF(G34&lt;&gt;"",STDEV($G$15:G34),"")</f>
        <v/>
      </c>
      <c r="L34" s="55" t="str">
        <f t="shared" si="6"/>
        <v/>
      </c>
      <c r="M34" s="106"/>
      <c r="N34" s="107"/>
      <c r="O34" s="107"/>
    </row>
    <row r="35" spans="1:15" ht="15" customHeight="1" x14ac:dyDescent="0.25">
      <c r="A35" s="32">
        <v>21</v>
      </c>
      <c r="B35" s="2"/>
      <c r="C35" s="2"/>
      <c r="D35" s="52" t="str">
        <f t="shared" si="4"/>
        <v/>
      </c>
      <c r="E35" s="53" t="str">
        <f t="shared" si="5"/>
        <v/>
      </c>
      <c r="F35" s="54" t="str">
        <f t="shared" si="0"/>
        <v/>
      </c>
      <c r="G35" s="52" t="str">
        <f t="shared" si="1"/>
        <v/>
      </c>
      <c r="H35" s="55">
        <f t="shared" si="2"/>
        <v>0</v>
      </c>
      <c r="I35" s="55">
        <f t="shared" si="3"/>
        <v>0</v>
      </c>
      <c r="J35" s="55" t="str">
        <f>IF(G35&lt;&gt;"",AVERAGE($G$15:G35),"")</f>
        <v/>
      </c>
      <c r="K35" s="55" t="str">
        <f>IF(G35&lt;&gt;"",STDEV($G$15:G35),"")</f>
        <v/>
      </c>
      <c r="L35" s="55" t="str">
        <f t="shared" si="6"/>
        <v/>
      </c>
      <c r="M35" s="106"/>
      <c r="N35" s="107"/>
      <c r="O35" s="107"/>
    </row>
    <row r="36" spans="1:15" x14ac:dyDescent="0.25">
      <c r="A36" s="32">
        <v>22</v>
      </c>
      <c r="B36" s="2"/>
      <c r="C36" s="2"/>
      <c r="D36" s="52" t="str">
        <f t="shared" si="4"/>
        <v/>
      </c>
      <c r="E36" s="53" t="str">
        <f t="shared" si="5"/>
        <v/>
      </c>
      <c r="F36" s="54" t="str">
        <f t="shared" si="0"/>
        <v/>
      </c>
      <c r="G36" s="52" t="str">
        <f t="shared" si="1"/>
        <v/>
      </c>
      <c r="H36" s="55">
        <f t="shared" si="2"/>
        <v>0</v>
      </c>
      <c r="I36" s="55">
        <f t="shared" si="3"/>
        <v>0</v>
      </c>
      <c r="J36" s="55" t="str">
        <f>IF(G36&lt;&gt;"",AVERAGE($G$15:G36),"")</f>
        <v/>
      </c>
      <c r="K36" s="55" t="str">
        <f>IF(G36&lt;&gt;"",STDEV($G$15:G36),"")</f>
        <v/>
      </c>
      <c r="L36" s="55" t="str">
        <f t="shared" si="6"/>
        <v/>
      </c>
      <c r="M36" s="106"/>
      <c r="N36" s="107"/>
      <c r="O36" s="107"/>
    </row>
    <row r="37" spans="1:15" x14ac:dyDescent="0.25">
      <c r="A37" s="32">
        <v>23</v>
      </c>
      <c r="B37" s="2"/>
      <c r="C37" s="2"/>
      <c r="D37" s="52" t="str">
        <f t="shared" si="4"/>
        <v/>
      </c>
      <c r="E37" s="53" t="str">
        <f t="shared" si="5"/>
        <v/>
      </c>
      <c r="F37" s="54" t="str">
        <f t="shared" si="0"/>
        <v/>
      </c>
      <c r="G37" s="52" t="str">
        <f t="shared" si="1"/>
        <v/>
      </c>
      <c r="H37" s="55">
        <f t="shared" si="2"/>
        <v>0</v>
      </c>
      <c r="I37" s="55">
        <f t="shared" si="3"/>
        <v>0</v>
      </c>
      <c r="J37" s="55" t="str">
        <f>IF(G37&lt;&gt;"",AVERAGE($G$15:G37),"")</f>
        <v/>
      </c>
      <c r="K37" s="55" t="str">
        <f>IF(G37&lt;&gt;"",STDEV($G$15:G37),"")</f>
        <v/>
      </c>
      <c r="L37" s="55" t="str">
        <f t="shared" si="6"/>
        <v/>
      </c>
      <c r="M37" s="135"/>
      <c r="N37" s="136"/>
      <c r="O37" s="136"/>
    </row>
    <row r="38" spans="1:15" x14ac:dyDescent="0.25">
      <c r="A38" s="32">
        <v>24</v>
      </c>
      <c r="B38" s="2"/>
      <c r="C38" s="2"/>
      <c r="D38" s="52" t="str">
        <f t="shared" si="4"/>
        <v/>
      </c>
      <c r="E38" s="53" t="str">
        <f t="shared" si="5"/>
        <v/>
      </c>
      <c r="F38" s="54" t="str">
        <f t="shared" si="0"/>
        <v/>
      </c>
      <c r="G38" s="52" t="str">
        <f t="shared" si="1"/>
        <v/>
      </c>
      <c r="H38" s="55">
        <f t="shared" si="2"/>
        <v>0</v>
      </c>
      <c r="I38" s="55">
        <f t="shared" si="3"/>
        <v>0</v>
      </c>
      <c r="J38" s="55" t="str">
        <f>IF(G38&lt;&gt;"",AVERAGE($G$15:G38),"")</f>
        <v/>
      </c>
      <c r="K38" s="55" t="str">
        <f>IF(G38&lt;&gt;"",STDEV($G$15:G38),"")</f>
        <v/>
      </c>
      <c r="L38" s="55" t="str">
        <f t="shared" si="6"/>
        <v/>
      </c>
      <c r="M38" s="135"/>
      <c r="N38" s="136"/>
      <c r="O38" s="136"/>
    </row>
    <row r="39" spans="1:15" x14ac:dyDescent="0.25">
      <c r="A39" s="32">
        <v>25</v>
      </c>
      <c r="B39" s="2"/>
      <c r="C39" s="2"/>
      <c r="D39" s="52" t="str">
        <f t="shared" si="4"/>
        <v/>
      </c>
      <c r="E39" s="53" t="str">
        <f t="shared" si="5"/>
        <v/>
      </c>
      <c r="F39" s="54" t="str">
        <f t="shared" si="0"/>
        <v/>
      </c>
      <c r="G39" s="52" t="str">
        <f t="shared" si="1"/>
        <v/>
      </c>
      <c r="H39" s="55">
        <f t="shared" si="2"/>
        <v>0</v>
      </c>
      <c r="I39" s="55">
        <f t="shared" si="3"/>
        <v>0</v>
      </c>
      <c r="J39" s="55" t="str">
        <f>IF(G39&lt;&gt;"",AVERAGE($G$15:G39),"")</f>
        <v/>
      </c>
      <c r="K39" s="55" t="str">
        <f>IF(G39&lt;&gt;"",STDEV($G$15:G39),"")</f>
        <v/>
      </c>
      <c r="L39" s="55" t="str">
        <f t="shared" si="6"/>
        <v/>
      </c>
      <c r="M39" s="135"/>
      <c r="N39" s="136"/>
      <c r="O39" s="136"/>
    </row>
    <row r="40" spans="1:15" x14ac:dyDescent="0.25">
      <c r="A40" s="32">
        <v>26</v>
      </c>
      <c r="B40" s="2"/>
      <c r="C40" s="2"/>
      <c r="D40" s="52" t="str">
        <f t="shared" si="4"/>
        <v/>
      </c>
      <c r="E40" s="53" t="str">
        <f t="shared" si="5"/>
        <v/>
      </c>
      <c r="F40" s="54" t="str">
        <f t="shared" si="0"/>
        <v/>
      </c>
      <c r="G40" s="52" t="str">
        <f t="shared" si="1"/>
        <v/>
      </c>
      <c r="H40" s="55">
        <f t="shared" si="2"/>
        <v>0</v>
      </c>
      <c r="I40" s="55">
        <f t="shared" si="3"/>
        <v>0</v>
      </c>
      <c r="J40" s="55" t="str">
        <f>IF(G40&lt;&gt;"",AVERAGE($G$15:G40),"")</f>
        <v/>
      </c>
      <c r="K40" s="55" t="str">
        <f>IF(G40&lt;&gt;"",STDEV($G$15:G40),"")</f>
        <v/>
      </c>
      <c r="L40" s="55" t="str">
        <f t="shared" si="6"/>
        <v/>
      </c>
      <c r="M40" s="135"/>
      <c r="N40" s="136"/>
      <c r="O40" s="136"/>
    </row>
    <row r="41" spans="1:15" x14ac:dyDescent="0.25">
      <c r="A41" s="32">
        <v>27</v>
      </c>
      <c r="B41" s="2"/>
      <c r="C41" s="2"/>
      <c r="D41" s="52" t="str">
        <f t="shared" si="4"/>
        <v/>
      </c>
      <c r="E41" s="53" t="str">
        <f t="shared" si="5"/>
        <v/>
      </c>
      <c r="F41" s="54" t="str">
        <f t="shared" si="0"/>
        <v/>
      </c>
      <c r="G41" s="52" t="str">
        <f t="shared" si="1"/>
        <v/>
      </c>
      <c r="H41" s="55">
        <f t="shared" si="2"/>
        <v>0</v>
      </c>
      <c r="I41" s="55">
        <f t="shared" si="3"/>
        <v>0</v>
      </c>
      <c r="J41" s="55" t="str">
        <f>IF(G41&lt;&gt;"",AVERAGE($G$15:G41),"")</f>
        <v/>
      </c>
      <c r="K41" s="55" t="str">
        <f>IF(G41&lt;&gt;"",STDEV($G$15:G41),"")</f>
        <v/>
      </c>
      <c r="L41" s="55" t="str">
        <f t="shared" si="6"/>
        <v/>
      </c>
    </row>
    <row r="42" spans="1:15" x14ac:dyDescent="0.25">
      <c r="A42" s="32">
        <v>28</v>
      </c>
      <c r="B42" s="2"/>
      <c r="C42" s="2"/>
      <c r="D42" s="52" t="str">
        <f t="shared" si="4"/>
        <v/>
      </c>
      <c r="E42" s="53" t="str">
        <f t="shared" si="5"/>
        <v/>
      </c>
      <c r="F42" s="54" t="str">
        <f t="shared" si="0"/>
        <v/>
      </c>
      <c r="G42" s="52" t="str">
        <f t="shared" si="1"/>
        <v/>
      </c>
      <c r="H42" s="55">
        <f t="shared" si="2"/>
        <v>0</v>
      </c>
      <c r="I42" s="55">
        <f t="shared" si="3"/>
        <v>0</v>
      </c>
      <c r="J42" s="55" t="str">
        <f>IF(G42&lt;&gt;"",AVERAGE($G$15:G42),"")</f>
        <v/>
      </c>
      <c r="K42" s="55" t="str">
        <f>IF(G42&lt;&gt;"",STDEV($G$15:G42),"")</f>
        <v/>
      </c>
      <c r="L42" s="55" t="str">
        <f t="shared" si="6"/>
        <v/>
      </c>
    </row>
    <row r="43" spans="1:15" x14ac:dyDescent="0.25">
      <c r="A43" s="32">
        <v>29</v>
      </c>
      <c r="B43" s="2"/>
      <c r="C43" s="2"/>
      <c r="D43" s="52" t="str">
        <f t="shared" si="4"/>
        <v/>
      </c>
      <c r="E43" s="53" t="str">
        <f t="shared" si="5"/>
        <v/>
      </c>
      <c r="F43" s="54" t="str">
        <f t="shared" si="0"/>
        <v/>
      </c>
      <c r="G43" s="52" t="str">
        <f t="shared" si="1"/>
        <v/>
      </c>
      <c r="H43" s="55">
        <f t="shared" si="2"/>
        <v>0</v>
      </c>
      <c r="I43" s="55">
        <f t="shared" si="3"/>
        <v>0</v>
      </c>
      <c r="J43" s="55" t="str">
        <f>IF(G43&lt;&gt;"",AVERAGE($G$15:G43),"")</f>
        <v/>
      </c>
      <c r="K43" s="55" t="str">
        <f>IF(G43&lt;&gt;"",STDEV($G$15:G43),"")</f>
        <v/>
      </c>
      <c r="L43" s="55" t="str">
        <f t="shared" si="6"/>
        <v/>
      </c>
    </row>
    <row r="44" spans="1:15" x14ac:dyDescent="0.25">
      <c r="A44" s="32">
        <v>30</v>
      </c>
      <c r="B44" s="2"/>
      <c r="C44" s="2"/>
      <c r="D44" s="52" t="str">
        <f t="shared" si="4"/>
        <v/>
      </c>
      <c r="E44" s="53" t="str">
        <f t="shared" si="5"/>
        <v/>
      </c>
      <c r="F44" s="54" t="str">
        <f t="shared" si="0"/>
        <v/>
      </c>
      <c r="G44" s="52" t="str">
        <f t="shared" si="1"/>
        <v/>
      </c>
      <c r="H44" s="55">
        <f t="shared" si="2"/>
        <v>0</v>
      </c>
      <c r="I44" s="55">
        <f t="shared" si="3"/>
        <v>0</v>
      </c>
      <c r="J44" s="55" t="str">
        <f>IF(G44&lt;&gt;"",AVERAGE($G$15:G44),"")</f>
        <v/>
      </c>
      <c r="K44" s="55" t="str">
        <f>IF(G44&lt;&gt;"",STDEV($G$15:G44),"")</f>
        <v/>
      </c>
      <c r="L44" s="55" t="str">
        <f t="shared" si="6"/>
        <v/>
      </c>
    </row>
    <row r="45" spans="1:15" x14ac:dyDescent="0.25">
      <c r="A45" s="32">
        <v>31</v>
      </c>
      <c r="B45" s="2"/>
      <c r="C45" s="2"/>
      <c r="D45" s="52" t="str">
        <f t="shared" si="4"/>
        <v/>
      </c>
      <c r="E45" s="53" t="str">
        <f t="shared" si="5"/>
        <v/>
      </c>
      <c r="F45" s="54" t="str">
        <f t="shared" si="0"/>
        <v/>
      </c>
      <c r="G45" s="52" t="str">
        <f t="shared" si="1"/>
        <v/>
      </c>
      <c r="H45" s="55">
        <f t="shared" si="2"/>
        <v>0</v>
      </c>
      <c r="I45" s="55">
        <f t="shared" si="3"/>
        <v>0</v>
      </c>
      <c r="J45" s="55" t="str">
        <f>IF(G45&lt;&gt;"",AVERAGE($G$15:G45),"")</f>
        <v/>
      </c>
      <c r="K45" s="55" t="str">
        <f>IF(G45&lt;&gt;"",STDEV($G$15:G45),"")</f>
        <v/>
      </c>
      <c r="L45" s="55" t="str">
        <f t="shared" si="6"/>
        <v/>
      </c>
    </row>
    <row r="46" spans="1:15" x14ac:dyDescent="0.25">
      <c r="A46" s="32">
        <v>32</v>
      </c>
      <c r="B46" s="2"/>
      <c r="C46" s="2"/>
      <c r="D46" s="52" t="str">
        <f t="shared" si="4"/>
        <v/>
      </c>
      <c r="E46" s="53" t="str">
        <f t="shared" si="5"/>
        <v/>
      </c>
      <c r="F46" s="54" t="str">
        <f t="shared" si="0"/>
        <v/>
      </c>
      <c r="G46" s="52" t="str">
        <f t="shared" si="1"/>
        <v/>
      </c>
      <c r="H46" s="55">
        <f t="shared" si="2"/>
        <v>0</v>
      </c>
      <c r="I46" s="55">
        <f t="shared" si="3"/>
        <v>0</v>
      </c>
      <c r="J46" s="55" t="str">
        <f>IF(G46&lt;&gt;"",AVERAGE($G$15:G46),"")</f>
        <v/>
      </c>
      <c r="K46" s="55" t="str">
        <f>IF(G46&lt;&gt;"",STDEV($G$15:G46),"")</f>
        <v/>
      </c>
      <c r="L46" s="55" t="str">
        <f t="shared" si="6"/>
        <v/>
      </c>
    </row>
    <row r="47" spans="1:15" x14ac:dyDescent="0.25">
      <c r="A47" s="32">
        <v>33</v>
      </c>
      <c r="B47" s="2"/>
      <c r="C47" s="2"/>
      <c r="D47" s="52" t="str">
        <f t="shared" si="4"/>
        <v/>
      </c>
      <c r="E47" s="53" t="str">
        <f t="shared" si="5"/>
        <v/>
      </c>
      <c r="F47" s="54" t="str">
        <f t="shared" ref="F47:F78" si="7">IF(G47&lt;&gt;"",IF(E47&gt;=$E$8,"Verification Successful", "Verification not Satisfied"),"")</f>
        <v/>
      </c>
      <c r="G47" s="52" t="str">
        <f t="shared" ref="G47:G78" si="8">IF(B47&lt;&gt;"",IF(C47&lt;&gt;"",B47-C47,""),"")</f>
        <v/>
      </c>
      <c r="H47" s="55">
        <f t="shared" ref="H47:H78" si="9">-$M$12</f>
        <v>0</v>
      </c>
      <c r="I47" s="55">
        <f t="shared" ref="I47:I78" si="10">$M$12</f>
        <v>0</v>
      </c>
      <c r="J47" s="55" t="str">
        <f>IF(G47&lt;&gt;"",AVERAGE($G$15:G47),"")</f>
        <v/>
      </c>
      <c r="K47" s="55" t="str">
        <f>IF(G47&lt;&gt;"",STDEV($G$15:G47),"")</f>
        <v/>
      </c>
      <c r="L47" s="55" t="str">
        <f t="shared" si="6"/>
        <v/>
      </c>
    </row>
    <row r="48" spans="1:15" x14ac:dyDescent="0.25">
      <c r="A48" s="32">
        <v>34</v>
      </c>
      <c r="B48" s="2"/>
      <c r="C48" s="2"/>
      <c r="D48" s="52" t="str">
        <f t="shared" si="4"/>
        <v/>
      </c>
      <c r="E48" s="53" t="str">
        <f t="shared" si="5"/>
        <v/>
      </c>
      <c r="F48" s="54" t="str">
        <f t="shared" si="7"/>
        <v/>
      </c>
      <c r="G48" s="52" t="str">
        <f t="shared" si="8"/>
        <v/>
      </c>
      <c r="H48" s="55">
        <f t="shared" si="9"/>
        <v>0</v>
      </c>
      <c r="I48" s="55">
        <f t="shared" si="10"/>
        <v>0</v>
      </c>
      <c r="J48" s="55" t="str">
        <f>IF(G48&lt;&gt;"",AVERAGE($G$15:G48),"")</f>
        <v/>
      </c>
      <c r="K48" s="55" t="str">
        <f>IF(G48&lt;&gt;"",STDEV($G$15:G48),"")</f>
        <v/>
      </c>
      <c r="L48" s="55" t="str">
        <f t="shared" ref="L48:L79" si="11">IF(G48&lt;&gt;"",(($M$10+$M$11)^2*K48^2)/($E$2*$E$5)^2,"")</f>
        <v/>
      </c>
    </row>
    <row r="49" spans="1:12" x14ac:dyDescent="0.25">
      <c r="A49" s="32">
        <v>35</v>
      </c>
      <c r="B49" s="2"/>
      <c r="C49" s="2"/>
      <c r="D49" s="52" t="str">
        <f t="shared" si="4"/>
        <v/>
      </c>
      <c r="E49" s="53" t="str">
        <f t="shared" si="5"/>
        <v/>
      </c>
      <c r="F49" s="54" t="str">
        <f t="shared" si="7"/>
        <v/>
      </c>
      <c r="G49" s="52" t="str">
        <f t="shared" si="8"/>
        <v/>
      </c>
      <c r="H49" s="55">
        <f t="shared" si="9"/>
        <v>0</v>
      </c>
      <c r="I49" s="55">
        <f t="shared" si="10"/>
        <v>0</v>
      </c>
      <c r="J49" s="55" t="str">
        <f>IF(G49&lt;&gt;"",AVERAGE($G$15:G49),"")</f>
        <v/>
      </c>
      <c r="K49" s="55" t="str">
        <f>IF(G49&lt;&gt;"",STDEV($G$15:G49),"")</f>
        <v/>
      </c>
      <c r="L49" s="55" t="str">
        <f t="shared" si="11"/>
        <v/>
      </c>
    </row>
    <row r="50" spans="1:12" x14ac:dyDescent="0.25">
      <c r="A50" s="32">
        <v>36</v>
      </c>
      <c r="B50" s="2"/>
      <c r="C50" s="2"/>
      <c r="D50" s="52" t="str">
        <f t="shared" si="4"/>
        <v/>
      </c>
      <c r="E50" s="53" t="str">
        <f t="shared" si="5"/>
        <v/>
      </c>
      <c r="F50" s="54" t="str">
        <f t="shared" si="7"/>
        <v/>
      </c>
      <c r="G50" s="52" t="str">
        <f t="shared" si="8"/>
        <v/>
      </c>
      <c r="H50" s="55">
        <f t="shared" si="9"/>
        <v>0</v>
      </c>
      <c r="I50" s="55">
        <f t="shared" si="10"/>
        <v>0</v>
      </c>
      <c r="J50" s="55" t="str">
        <f>IF(G50&lt;&gt;"",AVERAGE($G$15:G50),"")</f>
        <v/>
      </c>
      <c r="K50" s="55" t="str">
        <f>IF(G50&lt;&gt;"",STDEV($G$15:G50),"")</f>
        <v/>
      </c>
      <c r="L50" s="55" t="str">
        <f t="shared" si="11"/>
        <v/>
      </c>
    </row>
    <row r="51" spans="1:12" x14ac:dyDescent="0.25">
      <c r="A51" s="32">
        <v>37</v>
      </c>
      <c r="B51" s="2"/>
      <c r="C51" s="2"/>
      <c r="D51" s="52" t="str">
        <f t="shared" si="4"/>
        <v/>
      </c>
      <c r="E51" s="53" t="str">
        <f t="shared" si="5"/>
        <v/>
      </c>
      <c r="F51" s="54" t="str">
        <f t="shared" si="7"/>
        <v/>
      </c>
      <c r="G51" s="52" t="str">
        <f t="shared" si="8"/>
        <v/>
      </c>
      <c r="H51" s="55">
        <f t="shared" si="9"/>
        <v>0</v>
      </c>
      <c r="I51" s="55">
        <f t="shared" si="10"/>
        <v>0</v>
      </c>
      <c r="J51" s="55" t="str">
        <f>IF(G51&lt;&gt;"",AVERAGE($G$15:G51),"")</f>
        <v/>
      </c>
      <c r="K51" s="55" t="str">
        <f>IF(G51&lt;&gt;"",STDEV($G$15:G51),"")</f>
        <v/>
      </c>
      <c r="L51" s="55" t="str">
        <f t="shared" si="11"/>
        <v/>
      </c>
    </row>
    <row r="52" spans="1:12" x14ac:dyDescent="0.25">
      <c r="A52" s="32">
        <v>38</v>
      </c>
      <c r="B52" s="2"/>
      <c r="C52" s="2"/>
      <c r="D52" s="52" t="str">
        <f t="shared" si="4"/>
        <v/>
      </c>
      <c r="E52" s="53" t="str">
        <f t="shared" si="5"/>
        <v/>
      </c>
      <c r="F52" s="54" t="str">
        <f t="shared" si="7"/>
        <v/>
      </c>
      <c r="G52" s="52" t="str">
        <f t="shared" si="8"/>
        <v/>
      </c>
      <c r="H52" s="55">
        <f t="shared" si="9"/>
        <v>0</v>
      </c>
      <c r="I52" s="55">
        <f t="shared" si="10"/>
        <v>0</v>
      </c>
      <c r="J52" s="55" t="str">
        <f>IF(G52&lt;&gt;"",AVERAGE($G$15:G52),"")</f>
        <v/>
      </c>
      <c r="K52" s="55" t="str">
        <f>IF(G52&lt;&gt;"",STDEV($G$15:G52),"")</f>
        <v/>
      </c>
      <c r="L52" s="55" t="str">
        <f t="shared" si="11"/>
        <v/>
      </c>
    </row>
    <row r="53" spans="1:12" x14ac:dyDescent="0.25">
      <c r="A53" s="32">
        <v>39</v>
      </c>
      <c r="B53" s="2"/>
      <c r="C53" s="2"/>
      <c r="D53" s="52" t="str">
        <f t="shared" si="4"/>
        <v/>
      </c>
      <c r="E53" s="53" t="str">
        <f t="shared" si="5"/>
        <v/>
      </c>
      <c r="F53" s="54" t="str">
        <f t="shared" si="7"/>
        <v/>
      </c>
      <c r="G53" s="52" t="str">
        <f t="shared" si="8"/>
        <v/>
      </c>
      <c r="H53" s="55">
        <f t="shared" si="9"/>
        <v>0</v>
      </c>
      <c r="I53" s="55">
        <f t="shared" si="10"/>
        <v>0</v>
      </c>
      <c r="J53" s="55" t="str">
        <f>IF(G53&lt;&gt;"",AVERAGE($G$15:G53),"")</f>
        <v/>
      </c>
      <c r="K53" s="55" t="str">
        <f>IF(G53&lt;&gt;"",STDEV($G$15:G53),"")</f>
        <v/>
      </c>
      <c r="L53" s="55" t="str">
        <f t="shared" si="11"/>
        <v/>
      </c>
    </row>
    <row r="54" spans="1:12" x14ac:dyDescent="0.25">
      <c r="A54" s="32">
        <v>40</v>
      </c>
      <c r="B54" s="2"/>
      <c r="C54" s="2"/>
      <c r="D54" s="52" t="str">
        <f t="shared" si="4"/>
        <v/>
      </c>
      <c r="E54" s="53" t="str">
        <f t="shared" si="5"/>
        <v/>
      </c>
      <c r="F54" s="54" t="str">
        <f t="shared" si="7"/>
        <v/>
      </c>
      <c r="G54" s="52" t="str">
        <f t="shared" si="8"/>
        <v/>
      </c>
      <c r="H54" s="55">
        <f t="shared" si="9"/>
        <v>0</v>
      </c>
      <c r="I54" s="55">
        <f t="shared" si="10"/>
        <v>0</v>
      </c>
      <c r="J54" s="55" t="str">
        <f>IF(G54&lt;&gt;"",AVERAGE($G$15:G54),"")</f>
        <v/>
      </c>
      <c r="K54" s="55" t="str">
        <f>IF(G54&lt;&gt;"",STDEV($G$15:G54),"")</f>
        <v/>
      </c>
      <c r="L54" s="55" t="str">
        <f t="shared" si="11"/>
        <v/>
      </c>
    </row>
    <row r="55" spans="1:12" x14ac:dyDescent="0.25">
      <c r="A55" s="32">
        <v>41</v>
      </c>
      <c r="B55" s="2"/>
      <c r="C55" s="2"/>
      <c r="D55" s="52" t="str">
        <f t="shared" si="4"/>
        <v/>
      </c>
      <c r="E55" s="53" t="str">
        <f t="shared" si="5"/>
        <v/>
      </c>
      <c r="F55" s="54" t="str">
        <f t="shared" si="7"/>
        <v/>
      </c>
      <c r="G55" s="52" t="str">
        <f t="shared" si="8"/>
        <v/>
      </c>
      <c r="H55" s="55">
        <f t="shared" si="9"/>
        <v>0</v>
      </c>
      <c r="I55" s="55">
        <f t="shared" si="10"/>
        <v>0</v>
      </c>
      <c r="J55" s="55" t="str">
        <f>IF(G55&lt;&gt;"",AVERAGE($G$15:G55),"")</f>
        <v/>
      </c>
      <c r="K55" s="55" t="str">
        <f>IF(G55&lt;&gt;"",STDEV($G$15:G55),"")</f>
        <v/>
      </c>
      <c r="L55" s="55" t="str">
        <f t="shared" si="11"/>
        <v/>
      </c>
    </row>
    <row r="56" spans="1:12" x14ac:dyDescent="0.25">
      <c r="A56" s="32">
        <v>42</v>
      </c>
      <c r="B56" s="2"/>
      <c r="C56" s="2"/>
      <c r="D56" s="52" t="str">
        <f t="shared" si="4"/>
        <v/>
      </c>
      <c r="E56" s="53" t="str">
        <f t="shared" si="5"/>
        <v/>
      </c>
      <c r="F56" s="54" t="str">
        <f t="shared" si="7"/>
        <v/>
      </c>
      <c r="G56" s="52" t="str">
        <f t="shared" si="8"/>
        <v/>
      </c>
      <c r="H56" s="55">
        <f t="shared" si="9"/>
        <v>0</v>
      </c>
      <c r="I56" s="55">
        <f t="shared" si="10"/>
        <v>0</v>
      </c>
      <c r="J56" s="55" t="str">
        <f>IF(G56&lt;&gt;"",AVERAGE($G$15:G56),"")</f>
        <v/>
      </c>
      <c r="K56" s="55" t="str">
        <f>IF(G56&lt;&gt;"",STDEV($G$15:G56),"")</f>
        <v/>
      </c>
      <c r="L56" s="55" t="str">
        <f t="shared" si="11"/>
        <v/>
      </c>
    </row>
    <row r="57" spans="1:12" x14ac:dyDescent="0.25">
      <c r="A57" s="32">
        <v>43</v>
      </c>
      <c r="B57" s="2"/>
      <c r="C57" s="2"/>
      <c r="D57" s="52" t="str">
        <f t="shared" si="4"/>
        <v/>
      </c>
      <c r="E57" s="53" t="str">
        <f t="shared" si="5"/>
        <v/>
      </c>
      <c r="F57" s="54" t="str">
        <f t="shared" si="7"/>
        <v/>
      </c>
      <c r="G57" s="52" t="str">
        <f t="shared" si="8"/>
        <v/>
      </c>
      <c r="H57" s="55">
        <f t="shared" si="9"/>
        <v>0</v>
      </c>
      <c r="I57" s="55">
        <f t="shared" si="10"/>
        <v>0</v>
      </c>
      <c r="J57" s="55" t="str">
        <f>IF(G57&lt;&gt;"",AVERAGE($G$15:G57),"")</f>
        <v/>
      </c>
      <c r="K57" s="55" t="str">
        <f>IF(G57&lt;&gt;"",STDEV($G$15:G57),"")</f>
        <v/>
      </c>
      <c r="L57" s="55" t="str">
        <f t="shared" si="11"/>
        <v/>
      </c>
    </row>
    <row r="58" spans="1:12" x14ac:dyDescent="0.25">
      <c r="A58" s="32">
        <v>44</v>
      </c>
      <c r="B58" s="2"/>
      <c r="C58" s="2"/>
      <c r="D58" s="52" t="str">
        <f t="shared" si="4"/>
        <v/>
      </c>
      <c r="E58" s="53" t="str">
        <f t="shared" si="5"/>
        <v/>
      </c>
      <c r="F58" s="54" t="str">
        <f t="shared" si="7"/>
        <v/>
      </c>
      <c r="G58" s="52" t="str">
        <f t="shared" si="8"/>
        <v/>
      </c>
      <c r="H58" s="55">
        <f t="shared" si="9"/>
        <v>0</v>
      </c>
      <c r="I58" s="55">
        <f t="shared" si="10"/>
        <v>0</v>
      </c>
      <c r="J58" s="55" t="str">
        <f>IF(G58&lt;&gt;"",AVERAGE($G$15:G58),"")</f>
        <v/>
      </c>
      <c r="K58" s="55" t="str">
        <f>IF(G58&lt;&gt;"",STDEV($G$15:G58),"")</f>
        <v/>
      </c>
      <c r="L58" s="55" t="str">
        <f t="shared" si="11"/>
        <v/>
      </c>
    </row>
    <row r="59" spans="1:12" x14ac:dyDescent="0.25">
      <c r="A59" s="32">
        <v>45</v>
      </c>
      <c r="B59" s="2"/>
      <c r="C59" s="2"/>
      <c r="D59" s="52" t="str">
        <f t="shared" si="4"/>
        <v/>
      </c>
      <c r="E59" s="53" t="str">
        <f t="shared" si="5"/>
        <v/>
      </c>
      <c r="F59" s="54" t="str">
        <f t="shared" si="7"/>
        <v/>
      </c>
      <c r="G59" s="52" t="str">
        <f t="shared" si="8"/>
        <v/>
      </c>
      <c r="H59" s="55">
        <f t="shared" si="9"/>
        <v>0</v>
      </c>
      <c r="I59" s="55">
        <f t="shared" si="10"/>
        <v>0</v>
      </c>
      <c r="J59" s="55" t="str">
        <f>IF(G59&lt;&gt;"",AVERAGE($G$15:G59),"")</f>
        <v/>
      </c>
      <c r="K59" s="55" t="str">
        <f>IF(G59&lt;&gt;"",STDEV($G$15:G59),"")</f>
        <v/>
      </c>
      <c r="L59" s="55" t="str">
        <f t="shared" si="11"/>
        <v/>
      </c>
    </row>
    <row r="60" spans="1:12" x14ac:dyDescent="0.25">
      <c r="A60" s="32">
        <v>46</v>
      </c>
      <c r="B60" s="2"/>
      <c r="C60" s="2"/>
      <c r="D60" s="52" t="str">
        <f t="shared" si="4"/>
        <v/>
      </c>
      <c r="E60" s="53" t="str">
        <f t="shared" si="5"/>
        <v/>
      </c>
      <c r="F60" s="54" t="str">
        <f t="shared" si="7"/>
        <v/>
      </c>
      <c r="G60" s="52" t="str">
        <f t="shared" si="8"/>
        <v/>
      </c>
      <c r="H60" s="55">
        <f t="shared" si="9"/>
        <v>0</v>
      </c>
      <c r="I60" s="55">
        <f t="shared" si="10"/>
        <v>0</v>
      </c>
      <c r="J60" s="55" t="str">
        <f>IF(G60&lt;&gt;"",AVERAGE($G$15:G60),"")</f>
        <v/>
      </c>
      <c r="K60" s="55" t="str">
        <f>IF(G60&lt;&gt;"",STDEV($G$15:G60),"")</f>
        <v/>
      </c>
      <c r="L60" s="55" t="str">
        <f t="shared" si="11"/>
        <v/>
      </c>
    </row>
    <row r="61" spans="1:12" x14ac:dyDescent="0.25">
      <c r="A61" s="32">
        <v>47</v>
      </c>
      <c r="B61" s="2"/>
      <c r="C61" s="2"/>
      <c r="D61" s="52" t="str">
        <f t="shared" si="4"/>
        <v/>
      </c>
      <c r="E61" s="53" t="str">
        <f t="shared" si="5"/>
        <v/>
      </c>
      <c r="F61" s="54" t="str">
        <f t="shared" si="7"/>
        <v/>
      </c>
      <c r="G61" s="52" t="str">
        <f t="shared" si="8"/>
        <v/>
      </c>
      <c r="H61" s="55">
        <f t="shared" si="9"/>
        <v>0</v>
      </c>
      <c r="I61" s="55">
        <f t="shared" si="10"/>
        <v>0</v>
      </c>
      <c r="J61" s="55" t="str">
        <f>IF(G61&lt;&gt;"",AVERAGE($G$15:G61),"")</f>
        <v/>
      </c>
      <c r="K61" s="55" t="str">
        <f>IF(G61&lt;&gt;"",STDEV($G$15:G61),"")</f>
        <v/>
      </c>
      <c r="L61" s="55" t="str">
        <f t="shared" si="11"/>
        <v/>
      </c>
    </row>
    <row r="62" spans="1:12" x14ac:dyDescent="0.25">
      <c r="A62" s="32">
        <v>48</v>
      </c>
      <c r="B62" s="2"/>
      <c r="C62" s="2"/>
      <c r="D62" s="52" t="str">
        <f t="shared" si="4"/>
        <v/>
      </c>
      <c r="E62" s="53" t="str">
        <f t="shared" si="5"/>
        <v/>
      </c>
      <c r="F62" s="54" t="str">
        <f t="shared" si="7"/>
        <v/>
      </c>
      <c r="G62" s="52" t="str">
        <f t="shared" si="8"/>
        <v/>
      </c>
      <c r="H62" s="55">
        <f t="shared" si="9"/>
        <v>0</v>
      </c>
      <c r="I62" s="55">
        <f t="shared" si="10"/>
        <v>0</v>
      </c>
      <c r="J62" s="55" t="str">
        <f>IF(G62&lt;&gt;"",AVERAGE($G$15:G62),"")</f>
        <v/>
      </c>
      <c r="K62" s="55" t="str">
        <f>IF(G62&lt;&gt;"",STDEV($G$15:G62),"")</f>
        <v/>
      </c>
      <c r="L62" s="55" t="str">
        <f t="shared" si="11"/>
        <v/>
      </c>
    </row>
    <row r="63" spans="1:12" x14ac:dyDescent="0.25">
      <c r="A63" s="32">
        <v>49</v>
      </c>
      <c r="B63" s="2"/>
      <c r="C63" s="2"/>
      <c r="D63" s="52" t="str">
        <f t="shared" si="4"/>
        <v/>
      </c>
      <c r="E63" s="53" t="str">
        <f t="shared" ref="E63:E114" si="12">IF(G63&lt;&gt;"",IF(D63="Pass(H0)",1+E62,0),"")</f>
        <v/>
      </c>
      <c r="F63" s="54" t="str">
        <f t="shared" si="7"/>
        <v/>
      </c>
      <c r="G63" s="52" t="str">
        <f t="shared" si="8"/>
        <v/>
      </c>
      <c r="H63" s="55">
        <f t="shared" si="9"/>
        <v>0</v>
      </c>
      <c r="I63" s="55">
        <f t="shared" si="10"/>
        <v>0</v>
      </c>
      <c r="J63" s="55" t="str">
        <f>IF(G63&lt;&gt;"",AVERAGE($G$15:G63),"")</f>
        <v/>
      </c>
      <c r="K63" s="55" t="str">
        <f>IF(G63&lt;&gt;"",STDEV($G$15:G63),"")</f>
        <v/>
      </c>
      <c r="L63" s="55" t="str">
        <f t="shared" si="11"/>
        <v/>
      </c>
    </row>
    <row r="64" spans="1:12" x14ac:dyDescent="0.25">
      <c r="A64" s="32">
        <v>50</v>
      </c>
      <c r="B64" s="2"/>
      <c r="C64" s="2"/>
      <c r="D64" s="52" t="str">
        <f t="shared" si="4"/>
        <v/>
      </c>
      <c r="E64" s="53" t="str">
        <f t="shared" si="12"/>
        <v/>
      </c>
      <c r="F64" s="54" t="str">
        <f t="shared" si="7"/>
        <v/>
      </c>
      <c r="G64" s="52" t="str">
        <f t="shared" si="8"/>
        <v/>
      </c>
      <c r="H64" s="55">
        <f t="shared" si="9"/>
        <v>0</v>
      </c>
      <c r="I64" s="55">
        <f t="shared" si="10"/>
        <v>0</v>
      </c>
      <c r="J64" s="55" t="str">
        <f>IF(G64&lt;&gt;"",AVERAGE($G$15:G64),"")</f>
        <v/>
      </c>
      <c r="K64" s="55" t="str">
        <f>IF(G64&lt;&gt;"",STDEV($G$15:G64),"")</f>
        <v/>
      </c>
      <c r="L64" s="55" t="str">
        <f t="shared" si="11"/>
        <v/>
      </c>
    </row>
    <row r="65" spans="1:12" x14ac:dyDescent="0.25">
      <c r="A65" s="32">
        <v>51</v>
      </c>
      <c r="B65" s="2"/>
      <c r="C65" s="2"/>
      <c r="D65" s="52" t="str">
        <f t="shared" si="4"/>
        <v/>
      </c>
      <c r="E65" s="53" t="str">
        <f t="shared" si="12"/>
        <v/>
      </c>
      <c r="F65" s="54" t="str">
        <f t="shared" si="7"/>
        <v/>
      </c>
      <c r="G65" s="52" t="str">
        <f t="shared" si="8"/>
        <v/>
      </c>
      <c r="H65" s="55">
        <f t="shared" si="9"/>
        <v>0</v>
      </c>
      <c r="I65" s="55">
        <f t="shared" si="10"/>
        <v>0</v>
      </c>
      <c r="J65" s="55" t="str">
        <f>IF(G65&lt;&gt;"",AVERAGE($G$15:G65),"")</f>
        <v/>
      </c>
      <c r="K65" s="55" t="str">
        <f>IF(G65&lt;&gt;"",STDEV($G$15:G65),"")</f>
        <v/>
      </c>
      <c r="L65" s="55" t="str">
        <f t="shared" si="11"/>
        <v/>
      </c>
    </row>
    <row r="66" spans="1:12" x14ac:dyDescent="0.25">
      <c r="A66" s="32">
        <v>52</v>
      </c>
      <c r="B66" s="2"/>
      <c r="C66" s="2"/>
      <c r="D66" s="52" t="str">
        <f t="shared" si="4"/>
        <v/>
      </c>
      <c r="E66" s="53" t="str">
        <f t="shared" si="12"/>
        <v/>
      </c>
      <c r="F66" s="54" t="str">
        <f t="shared" si="7"/>
        <v/>
      </c>
      <c r="G66" s="52" t="str">
        <f t="shared" si="8"/>
        <v/>
      </c>
      <c r="H66" s="55">
        <f t="shared" si="9"/>
        <v>0</v>
      </c>
      <c r="I66" s="55">
        <f t="shared" si="10"/>
        <v>0</v>
      </c>
      <c r="J66" s="55" t="str">
        <f>IF(G66&lt;&gt;"",AVERAGE($G$15:G66),"")</f>
        <v/>
      </c>
      <c r="K66" s="55" t="str">
        <f>IF(G66&lt;&gt;"",STDEV($G$15:G66),"")</f>
        <v/>
      </c>
      <c r="L66" s="55" t="str">
        <f t="shared" si="11"/>
        <v/>
      </c>
    </row>
    <row r="67" spans="1:12" x14ac:dyDescent="0.25">
      <c r="A67" s="32">
        <v>53</v>
      </c>
      <c r="B67" s="2"/>
      <c r="C67" s="2"/>
      <c r="D67" s="52" t="str">
        <f t="shared" si="4"/>
        <v/>
      </c>
      <c r="E67" s="53" t="str">
        <f t="shared" si="12"/>
        <v/>
      </c>
      <c r="F67" s="54" t="str">
        <f t="shared" si="7"/>
        <v/>
      </c>
      <c r="G67" s="52" t="str">
        <f t="shared" si="8"/>
        <v/>
      </c>
      <c r="H67" s="55">
        <f t="shared" si="9"/>
        <v>0</v>
      </c>
      <c r="I67" s="55">
        <f t="shared" si="10"/>
        <v>0</v>
      </c>
      <c r="J67" s="55" t="str">
        <f>IF(G67&lt;&gt;"",AVERAGE($G$15:G67),"")</f>
        <v/>
      </c>
      <c r="K67" s="55" t="str">
        <f>IF(G67&lt;&gt;"",STDEV($G$15:G67),"")</f>
        <v/>
      </c>
      <c r="L67" s="55" t="str">
        <f t="shared" si="11"/>
        <v/>
      </c>
    </row>
    <row r="68" spans="1:12" x14ac:dyDescent="0.25">
      <c r="A68" s="32">
        <v>54</v>
      </c>
      <c r="B68" s="2"/>
      <c r="C68" s="2"/>
      <c r="D68" s="52" t="str">
        <f t="shared" si="4"/>
        <v/>
      </c>
      <c r="E68" s="53" t="str">
        <f t="shared" si="12"/>
        <v/>
      </c>
      <c r="F68" s="54" t="str">
        <f t="shared" si="7"/>
        <v/>
      </c>
      <c r="G68" s="52" t="str">
        <f t="shared" si="8"/>
        <v/>
      </c>
      <c r="H68" s="55">
        <f t="shared" si="9"/>
        <v>0</v>
      </c>
      <c r="I68" s="55">
        <f t="shared" si="10"/>
        <v>0</v>
      </c>
      <c r="J68" s="55" t="str">
        <f>IF(G68&lt;&gt;"",AVERAGE($G$15:G68),"")</f>
        <v/>
      </c>
      <c r="K68" s="55" t="str">
        <f>IF(G68&lt;&gt;"",STDEV($G$15:G68),"")</f>
        <v/>
      </c>
      <c r="L68" s="55" t="str">
        <f t="shared" si="11"/>
        <v/>
      </c>
    </row>
    <row r="69" spans="1:12" x14ac:dyDescent="0.25">
      <c r="A69" s="32">
        <v>55</v>
      </c>
      <c r="B69" s="2"/>
      <c r="C69" s="2"/>
      <c r="D69" s="52" t="str">
        <f t="shared" si="4"/>
        <v/>
      </c>
      <c r="E69" s="53" t="str">
        <f t="shared" si="12"/>
        <v/>
      </c>
      <c r="F69" s="54" t="str">
        <f t="shared" si="7"/>
        <v/>
      </c>
      <c r="G69" s="52" t="str">
        <f t="shared" si="8"/>
        <v/>
      </c>
      <c r="H69" s="55">
        <f t="shared" si="9"/>
        <v>0</v>
      </c>
      <c r="I69" s="55">
        <f t="shared" si="10"/>
        <v>0</v>
      </c>
      <c r="J69" s="55" t="str">
        <f>IF(G69&lt;&gt;"",AVERAGE($G$15:G69),"")</f>
        <v/>
      </c>
      <c r="K69" s="55" t="str">
        <f>IF(G69&lt;&gt;"",STDEV($G$15:G69),"")</f>
        <v/>
      </c>
      <c r="L69" s="55" t="str">
        <f t="shared" si="11"/>
        <v/>
      </c>
    </row>
    <row r="70" spans="1:12" x14ac:dyDescent="0.25">
      <c r="A70" s="32">
        <v>56</v>
      </c>
      <c r="B70" s="2"/>
      <c r="C70" s="2"/>
      <c r="D70" s="52" t="str">
        <f t="shared" si="4"/>
        <v/>
      </c>
      <c r="E70" s="53" t="str">
        <f t="shared" si="12"/>
        <v/>
      </c>
      <c r="F70" s="54" t="str">
        <f t="shared" si="7"/>
        <v/>
      </c>
      <c r="G70" s="52" t="str">
        <f t="shared" si="8"/>
        <v/>
      </c>
      <c r="H70" s="55">
        <f t="shared" si="9"/>
        <v>0</v>
      </c>
      <c r="I70" s="55">
        <f t="shared" si="10"/>
        <v>0</v>
      </c>
      <c r="J70" s="55" t="str">
        <f>IF(G70&lt;&gt;"",AVERAGE($G$15:G70),"")</f>
        <v/>
      </c>
      <c r="K70" s="55" t="str">
        <f>IF(G70&lt;&gt;"",STDEV($G$15:G70),"")</f>
        <v/>
      </c>
      <c r="L70" s="55" t="str">
        <f t="shared" si="11"/>
        <v/>
      </c>
    </row>
    <row r="71" spans="1:12" x14ac:dyDescent="0.25">
      <c r="A71" s="32">
        <v>57</v>
      </c>
      <c r="B71" s="2"/>
      <c r="C71" s="2"/>
      <c r="D71" s="52" t="str">
        <f t="shared" si="4"/>
        <v/>
      </c>
      <c r="E71" s="53" t="str">
        <f t="shared" si="12"/>
        <v/>
      </c>
      <c r="F71" s="54" t="str">
        <f t="shared" si="7"/>
        <v/>
      </c>
      <c r="G71" s="52" t="str">
        <f t="shared" si="8"/>
        <v/>
      </c>
      <c r="H71" s="55">
        <f t="shared" si="9"/>
        <v>0</v>
      </c>
      <c r="I71" s="55">
        <f t="shared" si="10"/>
        <v>0</v>
      </c>
      <c r="J71" s="55" t="str">
        <f>IF(G71&lt;&gt;"",AVERAGE($G$15:G71),"")</f>
        <v/>
      </c>
      <c r="K71" s="55" t="str">
        <f>IF(G71&lt;&gt;"",STDEV($G$15:G71),"")</f>
        <v/>
      </c>
      <c r="L71" s="55" t="str">
        <f t="shared" si="11"/>
        <v/>
      </c>
    </row>
    <row r="72" spans="1:12" x14ac:dyDescent="0.25">
      <c r="A72" s="32">
        <v>58</v>
      </c>
      <c r="B72" s="2"/>
      <c r="C72" s="2"/>
      <c r="D72" s="52" t="str">
        <f t="shared" si="4"/>
        <v/>
      </c>
      <c r="E72" s="53" t="str">
        <f t="shared" si="12"/>
        <v/>
      </c>
      <c r="F72" s="54" t="str">
        <f t="shared" si="7"/>
        <v/>
      </c>
      <c r="G72" s="52" t="str">
        <f t="shared" si="8"/>
        <v/>
      </c>
      <c r="H72" s="55">
        <f t="shared" si="9"/>
        <v>0</v>
      </c>
      <c r="I72" s="55">
        <f t="shared" si="10"/>
        <v>0</v>
      </c>
      <c r="J72" s="55" t="str">
        <f>IF(G72&lt;&gt;"",AVERAGE($G$15:G72),"")</f>
        <v/>
      </c>
      <c r="K72" s="55" t="str">
        <f>IF(G72&lt;&gt;"",STDEV($G$15:G72),"")</f>
        <v/>
      </c>
      <c r="L72" s="55" t="str">
        <f t="shared" si="11"/>
        <v/>
      </c>
    </row>
    <row r="73" spans="1:12" x14ac:dyDescent="0.25">
      <c r="A73" s="32">
        <v>59</v>
      </c>
      <c r="B73" s="2"/>
      <c r="C73" s="2"/>
      <c r="D73" s="52" t="str">
        <f t="shared" si="4"/>
        <v/>
      </c>
      <c r="E73" s="53" t="str">
        <f t="shared" si="12"/>
        <v/>
      </c>
      <c r="F73" s="54" t="str">
        <f t="shared" si="7"/>
        <v/>
      </c>
      <c r="G73" s="52" t="str">
        <f t="shared" si="8"/>
        <v/>
      </c>
      <c r="H73" s="55">
        <f t="shared" si="9"/>
        <v>0</v>
      </c>
      <c r="I73" s="55">
        <f t="shared" si="10"/>
        <v>0</v>
      </c>
      <c r="J73" s="55" t="str">
        <f>IF(G73&lt;&gt;"",AVERAGE($G$15:G73),"")</f>
        <v/>
      </c>
      <c r="K73" s="55" t="str">
        <f>IF(G73&lt;&gt;"",STDEV($G$15:G73),"")</f>
        <v/>
      </c>
      <c r="L73" s="55" t="str">
        <f t="shared" si="11"/>
        <v/>
      </c>
    </row>
    <row r="74" spans="1:12" x14ac:dyDescent="0.25">
      <c r="A74" s="32">
        <v>60</v>
      </c>
      <c r="B74" s="2"/>
      <c r="C74" s="2"/>
      <c r="D74" s="52" t="str">
        <f t="shared" si="4"/>
        <v/>
      </c>
      <c r="E74" s="53" t="str">
        <f t="shared" si="12"/>
        <v/>
      </c>
      <c r="F74" s="54" t="str">
        <f t="shared" si="7"/>
        <v/>
      </c>
      <c r="G74" s="52" t="str">
        <f t="shared" si="8"/>
        <v/>
      </c>
      <c r="H74" s="55">
        <f t="shared" si="9"/>
        <v>0</v>
      </c>
      <c r="I74" s="55">
        <f t="shared" si="10"/>
        <v>0</v>
      </c>
      <c r="J74" s="55" t="str">
        <f>IF(G74&lt;&gt;"",AVERAGE($G$15:G74),"")</f>
        <v/>
      </c>
      <c r="K74" s="55" t="str">
        <f>IF(G74&lt;&gt;"",STDEV($G$15:G74),"")</f>
        <v/>
      </c>
      <c r="L74" s="55" t="str">
        <f t="shared" si="11"/>
        <v/>
      </c>
    </row>
    <row r="75" spans="1:12" x14ac:dyDescent="0.25">
      <c r="A75" s="32">
        <v>61</v>
      </c>
      <c r="B75" s="2"/>
      <c r="C75" s="2"/>
      <c r="D75" s="52" t="str">
        <f t="shared" si="4"/>
        <v/>
      </c>
      <c r="E75" s="53" t="str">
        <f t="shared" si="12"/>
        <v/>
      </c>
      <c r="F75" s="54" t="str">
        <f t="shared" si="7"/>
        <v/>
      </c>
      <c r="G75" s="52" t="str">
        <f t="shared" si="8"/>
        <v/>
      </c>
      <c r="H75" s="55">
        <f t="shared" si="9"/>
        <v>0</v>
      </c>
      <c r="I75" s="55">
        <f t="shared" si="10"/>
        <v>0</v>
      </c>
      <c r="J75" s="55" t="str">
        <f>IF(G75&lt;&gt;"",AVERAGE($G$15:G75),"")</f>
        <v/>
      </c>
      <c r="K75" s="55" t="str">
        <f>IF(G75&lt;&gt;"",STDEV($G$15:G75),"")</f>
        <v/>
      </c>
      <c r="L75" s="55" t="str">
        <f t="shared" si="11"/>
        <v/>
      </c>
    </row>
    <row r="76" spans="1:12" x14ac:dyDescent="0.25">
      <c r="A76" s="32">
        <v>62</v>
      </c>
      <c r="B76" s="2"/>
      <c r="C76" s="2"/>
      <c r="D76" s="52" t="str">
        <f t="shared" si="4"/>
        <v/>
      </c>
      <c r="E76" s="53" t="str">
        <f t="shared" si="12"/>
        <v/>
      </c>
      <c r="F76" s="54" t="str">
        <f t="shared" si="7"/>
        <v/>
      </c>
      <c r="G76" s="52" t="str">
        <f t="shared" si="8"/>
        <v/>
      </c>
      <c r="H76" s="55">
        <f t="shared" si="9"/>
        <v>0</v>
      </c>
      <c r="I76" s="55">
        <f t="shared" si="10"/>
        <v>0</v>
      </c>
      <c r="J76" s="55" t="str">
        <f>IF(G76&lt;&gt;"",AVERAGE($G$15:G76),"")</f>
        <v/>
      </c>
      <c r="K76" s="55" t="str">
        <f>IF(G76&lt;&gt;"",STDEV($G$15:G76),"")</f>
        <v/>
      </c>
      <c r="L76" s="55" t="str">
        <f t="shared" si="11"/>
        <v/>
      </c>
    </row>
    <row r="77" spans="1:12" x14ac:dyDescent="0.25">
      <c r="A77" s="32">
        <v>63</v>
      </c>
      <c r="B77" s="2"/>
      <c r="C77" s="2"/>
      <c r="D77" s="52" t="str">
        <f t="shared" si="4"/>
        <v/>
      </c>
      <c r="E77" s="53" t="str">
        <f t="shared" si="12"/>
        <v/>
      </c>
      <c r="F77" s="54" t="str">
        <f t="shared" si="7"/>
        <v/>
      </c>
      <c r="G77" s="52" t="str">
        <f t="shared" si="8"/>
        <v/>
      </c>
      <c r="H77" s="55">
        <f t="shared" si="9"/>
        <v>0</v>
      </c>
      <c r="I77" s="55">
        <f t="shared" si="10"/>
        <v>0</v>
      </c>
      <c r="J77" s="55" t="str">
        <f>IF(G77&lt;&gt;"",AVERAGE($G$15:G77),"")</f>
        <v/>
      </c>
      <c r="K77" s="55" t="str">
        <f>IF(G77&lt;&gt;"",STDEV($G$15:G77),"")</f>
        <v/>
      </c>
      <c r="L77" s="55" t="str">
        <f t="shared" si="11"/>
        <v/>
      </c>
    </row>
    <row r="78" spans="1:12" x14ac:dyDescent="0.25">
      <c r="A78" s="32">
        <v>64</v>
      </c>
      <c r="B78" s="2"/>
      <c r="C78" s="2"/>
      <c r="D78" s="52" t="str">
        <f t="shared" si="4"/>
        <v/>
      </c>
      <c r="E78" s="53" t="str">
        <f t="shared" si="12"/>
        <v/>
      </c>
      <c r="F78" s="54" t="str">
        <f t="shared" si="7"/>
        <v/>
      </c>
      <c r="G78" s="52" t="str">
        <f t="shared" si="8"/>
        <v/>
      </c>
      <c r="H78" s="55">
        <f t="shared" si="9"/>
        <v>0</v>
      </c>
      <c r="I78" s="55">
        <f t="shared" si="10"/>
        <v>0</v>
      </c>
      <c r="J78" s="55" t="str">
        <f>IF(G78&lt;&gt;"",AVERAGE($G$15:G78),"")</f>
        <v/>
      </c>
      <c r="K78" s="55" t="str">
        <f>IF(G78&lt;&gt;"",STDEV($G$15:G78),"")</f>
        <v/>
      </c>
      <c r="L78" s="55" t="str">
        <f t="shared" si="11"/>
        <v/>
      </c>
    </row>
    <row r="79" spans="1:12" x14ac:dyDescent="0.25">
      <c r="A79" s="32">
        <v>65</v>
      </c>
      <c r="B79" s="2"/>
      <c r="C79" s="2"/>
      <c r="D79" s="52" t="str">
        <f t="shared" si="4"/>
        <v/>
      </c>
      <c r="E79" s="53" t="str">
        <f t="shared" si="12"/>
        <v/>
      </c>
      <c r="F79" s="54" t="str">
        <f t="shared" ref="F79:F110" si="13">IF(G79&lt;&gt;"",IF(E79&gt;=$E$8,"Verification Successful", "Verification not Satisfied"),"")</f>
        <v/>
      </c>
      <c r="G79" s="52" t="str">
        <f t="shared" ref="G79:G114" si="14">IF(B79&lt;&gt;"",IF(C79&lt;&gt;"",B79-C79,""),"")</f>
        <v/>
      </c>
      <c r="H79" s="55">
        <f t="shared" ref="H79:H114" si="15">-$M$12</f>
        <v>0</v>
      </c>
      <c r="I79" s="55">
        <f t="shared" ref="I79:I114" si="16">$M$12</f>
        <v>0</v>
      </c>
      <c r="J79" s="55" t="str">
        <f>IF(G79&lt;&gt;"",AVERAGE($G$15:G79),"")</f>
        <v/>
      </c>
      <c r="K79" s="55" t="str">
        <f>IF(G79&lt;&gt;"",STDEV($G$15:G79),"")</f>
        <v/>
      </c>
      <c r="L79" s="55" t="str">
        <f t="shared" si="11"/>
        <v/>
      </c>
    </row>
    <row r="80" spans="1:12" x14ac:dyDescent="0.25">
      <c r="A80" s="32">
        <v>66</v>
      </c>
      <c r="B80" s="2"/>
      <c r="C80" s="2"/>
      <c r="D80" s="52" t="str">
        <f t="shared" ref="D80:D114" si="17">IF(G80&lt;&gt;"",IF(A80&gt;L80,IF(J80&gt;$M$12,"Fail(H1)",IF(J80&lt;-$M$12,"Fail(H1)", "Pass(H0)")),"Inconclusive"),"")</f>
        <v/>
      </c>
      <c r="E80" s="53" t="str">
        <f t="shared" si="12"/>
        <v/>
      </c>
      <c r="F80" s="54" t="str">
        <f t="shared" si="13"/>
        <v/>
      </c>
      <c r="G80" s="52" t="str">
        <f t="shared" si="14"/>
        <v/>
      </c>
      <c r="H80" s="55">
        <f t="shared" si="15"/>
        <v>0</v>
      </c>
      <c r="I80" s="55">
        <f t="shared" si="16"/>
        <v>0</v>
      </c>
      <c r="J80" s="55" t="str">
        <f>IF(G80&lt;&gt;"",AVERAGE($G$15:G80),"")</f>
        <v/>
      </c>
      <c r="K80" s="55" t="str">
        <f>IF(G80&lt;&gt;"",STDEV($G$15:G80),"")</f>
        <v/>
      </c>
      <c r="L80" s="55" t="str">
        <f t="shared" ref="L80:L111" si="18">IF(G80&lt;&gt;"",(($M$10+$M$11)^2*K80^2)/($E$2*$E$5)^2,"")</f>
        <v/>
      </c>
    </row>
    <row r="81" spans="1:12" x14ac:dyDescent="0.25">
      <c r="A81" s="32">
        <v>67</v>
      </c>
      <c r="B81" s="2"/>
      <c r="C81" s="2"/>
      <c r="D81" s="52" t="str">
        <f t="shared" si="17"/>
        <v/>
      </c>
      <c r="E81" s="53" t="str">
        <f t="shared" si="12"/>
        <v/>
      </c>
      <c r="F81" s="54" t="str">
        <f t="shared" si="13"/>
        <v/>
      </c>
      <c r="G81" s="52" t="str">
        <f t="shared" si="14"/>
        <v/>
      </c>
      <c r="H81" s="55">
        <f t="shared" si="15"/>
        <v>0</v>
      </c>
      <c r="I81" s="55">
        <f t="shared" si="16"/>
        <v>0</v>
      </c>
      <c r="J81" s="55" t="str">
        <f>IF(G81&lt;&gt;"",AVERAGE($G$15:G81),"")</f>
        <v/>
      </c>
      <c r="K81" s="55" t="str">
        <f>IF(G81&lt;&gt;"",STDEV($G$15:G81),"")</f>
        <v/>
      </c>
      <c r="L81" s="55" t="str">
        <f t="shared" si="18"/>
        <v/>
      </c>
    </row>
    <row r="82" spans="1:12" x14ac:dyDescent="0.25">
      <c r="A82" s="32">
        <v>68</v>
      </c>
      <c r="B82" s="2"/>
      <c r="C82" s="2"/>
      <c r="D82" s="52" t="str">
        <f t="shared" si="17"/>
        <v/>
      </c>
      <c r="E82" s="53" t="str">
        <f t="shared" si="12"/>
        <v/>
      </c>
      <c r="F82" s="54" t="str">
        <f t="shared" si="13"/>
        <v/>
      </c>
      <c r="G82" s="52" t="str">
        <f t="shared" si="14"/>
        <v/>
      </c>
      <c r="H82" s="55">
        <f t="shared" si="15"/>
        <v>0</v>
      </c>
      <c r="I82" s="55">
        <f t="shared" si="16"/>
        <v>0</v>
      </c>
      <c r="J82" s="55" t="str">
        <f>IF(G82&lt;&gt;"",AVERAGE($G$15:G82),"")</f>
        <v/>
      </c>
      <c r="K82" s="55" t="str">
        <f>IF(G82&lt;&gt;"",STDEV($G$15:G82),"")</f>
        <v/>
      </c>
      <c r="L82" s="55" t="str">
        <f t="shared" si="18"/>
        <v/>
      </c>
    </row>
    <row r="83" spans="1:12" x14ac:dyDescent="0.25">
      <c r="A83" s="32">
        <v>69</v>
      </c>
      <c r="B83" s="2"/>
      <c r="C83" s="2"/>
      <c r="D83" s="52" t="str">
        <f t="shared" si="17"/>
        <v/>
      </c>
      <c r="E83" s="53" t="str">
        <f t="shared" si="12"/>
        <v/>
      </c>
      <c r="F83" s="54" t="str">
        <f t="shared" si="13"/>
        <v/>
      </c>
      <c r="G83" s="52" t="str">
        <f t="shared" si="14"/>
        <v/>
      </c>
      <c r="H83" s="55">
        <f t="shared" si="15"/>
        <v>0</v>
      </c>
      <c r="I83" s="55">
        <f t="shared" si="16"/>
        <v>0</v>
      </c>
      <c r="J83" s="55" t="str">
        <f>IF(G83&lt;&gt;"",AVERAGE($G$15:G83),"")</f>
        <v/>
      </c>
      <c r="K83" s="55" t="str">
        <f>IF(G83&lt;&gt;"",STDEV($G$15:G83),"")</f>
        <v/>
      </c>
      <c r="L83" s="55" t="str">
        <f t="shared" si="18"/>
        <v/>
      </c>
    </row>
    <row r="84" spans="1:12" x14ac:dyDescent="0.25">
      <c r="A84" s="32">
        <v>70</v>
      </c>
      <c r="B84" s="2"/>
      <c r="C84" s="2"/>
      <c r="D84" s="52" t="str">
        <f t="shared" si="17"/>
        <v/>
      </c>
      <c r="E84" s="53" t="str">
        <f t="shared" si="12"/>
        <v/>
      </c>
      <c r="F84" s="54" t="str">
        <f t="shared" si="13"/>
        <v/>
      </c>
      <c r="G84" s="52" t="str">
        <f t="shared" si="14"/>
        <v/>
      </c>
      <c r="H84" s="55">
        <f t="shared" si="15"/>
        <v>0</v>
      </c>
      <c r="I84" s="55">
        <f t="shared" si="16"/>
        <v>0</v>
      </c>
      <c r="J84" s="55" t="str">
        <f>IF(G84&lt;&gt;"",AVERAGE($G$15:G84),"")</f>
        <v/>
      </c>
      <c r="K84" s="55" t="str">
        <f>IF(G84&lt;&gt;"",STDEV($G$15:G84),"")</f>
        <v/>
      </c>
      <c r="L84" s="55" t="str">
        <f t="shared" si="18"/>
        <v/>
      </c>
    </row>
    <row r="85" spans="1:12" x14ac:dyDescent="0.25">
      <c r="A85" s="32">
        <v>71</v>
      </c>
      <c r="B85" s="2"/>
      <c r="C85" s="2"/>
      <c r="D85" s="52" t="str">
        <f t="shared" si="17"/>
        <v/>
      </c>
      <c r="E85" s="53" t="str">
        <f t="shared" si="12"/>
        <v/>
      </c>
      <c r="F85" s="54" t="str">
        <f t="shared" si="13"/>
        <v/>
      </c>
      <c r="G85" s="52" t="str">
        <f t="shared" si="14"/>
        <v/>
      </c>
      <c r="H85" s="55">
        <f t="shared" si="15"/>
        <v>0</v>
      </c>
      <c r="I85" s="55">
        <f t="shared" si="16"/>
        <v>0</v>
      </c>
      <c r="J85" s="55" t="str">
        <f>IF(G85&lt;&gt;"",AVERAGE($G$15:G85),"")</f>
        <v/>
      </c>
      <c r="K85" s="55" t="str">
        <f>IF(G85&lt;&gt;"",STDEV($G$15:G85),"")</f>
        <v/>
      </c>
      <c r="L85" s="55" t="str">
        <f t="shared" si="18"/>
        <v/>
      </c>
    </row>
    <row r="86" spans="1:12" x14ac:dyDescent="0.25">
      <c r="A86" s="32">
        <v>72</v>
      </c>
      <c r="B86" s="2"/>
      <c r="C86" s="2"/>
      <c r="D86" s="52" t="str">
        <f t="shared" si="17"/>
        <v/>
      </c>
      <c r="E86" s="53" t="str">
        <f t="shared" si="12"/>
        <v/>
      </c>
      <c r="F86" s="54" t="str">
        <f t="shared" si="13"/>
        <v/>
      </c>
      <c r="G86" s="52" t="str">
        <f t="shared" si="14"/>
        <v/>
      </c>
      <c r="H86" s="55">
        <f t="shared" si="15"/>
        <v>0</v>
      </c>
      <c r="I86" s="55">
        <f t="shared" si="16"/>
        <v>0</v>
      </c>
      <c r="J86" s="55" t="str">
        <f>IF(G86&lt;&gt;"",AVERAGE($G$15:G86),"")</f>
        <v/>
      </c>
      <c r="K86" s="55" t="str">
        <f>IF(G86&lt;&gt;"",STDEV($G$15:G86),"")</f>
        <v/>
      </c>
      <c r="L86" s="55" t="str">
        <f t="shared" si="18"/>
        <v/>
      </c>
    </row>
    <row r="87" spans="1:12" x14ac:dyDescent="0.25">
      <c r="A87" s="32">
        <v>73</v>
      </c>
      <c r="B87" s="2"/>
      <c r="C87" s="2"/>
      <c r="D87" s="52" t="str">
        <f t="shared" si="17"/>
        <v/>
      </c>
      <c r="E87" s="53" t="str">
        <f t="shared" si="12"/>
        <v/>
      </c>
      <c r="F87" s="54" t="str">
        <f t="shared" si="13"/>
        <v/>
      </c>
      <c r="G87" s="52" t="str">
        <f t="shared" si="14"/>
        <v/>
      </c>
      <c r="H87" s="55">
        <f t="shared" si="15"/>
        <v>0</v>
      </c>
      <c r="I87" s="55">
        <f t="shared" si="16"/>
        <v>0</v>
      </c>
      <c r="J87" s="55" t="str">
        <f>IF(G87&lt;&gt;"",AVERAGE($G$15:G87),"")</f>
        <v/>
      </c>
      <c r="K87" s="55" t="str">
        <f>IF(G87&lt;&gt;"",STDEV($G$15:G87),"")</f>
        <v/>
      </c>
      <c r="L87" s="55" t="str">
        <f t="shared" si="18"/>
        <v/>
      </c>
    </row>
    <row r="88" spans="1:12" x14ac:dyDescent="0.25">
      <c r="A88" s="32">
        <v>74</v>
      </c>
      <c r="B88" s="2"/>
      <c r="C88" s="2"/>
      <c r="D88" s="52" t="str">
        <f t="shared" si="17"/>
        <v/>
      </c>
      <c r="E88" s="53" t="str">
        <f t="shared" si="12"/>
        <v/>
      </c>
      <c r="F88" s="54" t="str">
        <f t="shared" si="13"/>
        <v/>
      </c>
      <c r="G88" s="52" t="str">
        <f t="shared" si="14"/>
        <v/>
      </c>
      <c r="H88" s="55">
        <f t="shared" si="15"/>
        <v>0</v>
      </c>
      <c r="I88" s="55">
        <f t="shared" si="16"/>
        <v>0</v>
      </c>
      <c r="J88" s="55" t="str">
        <f>IF(G88&lt;&gt;"",AVERAGE($G$15:G88),"")</f>
        <v/>
      </c>
      <c r="K88" s="55" t="str">
        <f>IF(G88&lt;&gt;"",STDEV($G$15:G88),"")</f>
        <v/>
      </c>
      <c r="L88" s="55" t="str">
        <f t="shared" si="18"/>
        <v/>
      </c>
    </row>
    <row r="89" spans="1:12" x14ac:dyDescent="0.25">
      <c r="A89" s="32">
        <v>75</v>
      </c>
      <c r="B89" s="2"/>
      <c r="C89" s="2"/>
      <c r="D89" s="52" t="str">
        <f t="shared" si="17"/>
        <v/>
      </c>
      <c r="E89" s="53" t="str">
        <f t="shared" si="12"/>
        <v/>
      </c>
      <c r="F89" s="54" t="str">
        <f t="shared" si="13"/>
        <v/>
      </c>
      <c r="G89" s="52" t="str">
        <f t="shared" si="14"/>
        <v/>
      </c>
      <c r="H89" s="55">
        <f t="shared" si="15"/>
        <v>0</v>
      </c>
      <c r="I89" s="55">
        <f t="shared" si="16"/>
        <v>0</v>
      </c>
      <c r="J89" s="55" t="str">
        <f>IF(G89&lt;&gt;"",AVERAGE($G$15:G89),"")</f>
        <v/>
      </c>
      <c r="K89" s="55" t="str">
        <f>IF(G89&lt;&gt;"",STDEV($G$15:G89),"")</f>
        <v/>
      </c>
      <c r="L89" s="55" t="str">
        <f t="shared" si="18"/>
        <v/>
      </c>
    </row>
    <row r="90" spans="1:12" x14ac:dyDescent="0.25">
      <c r="A90" s="32">
        <v>76</v>
      </c>
      <c r="B90" s="2"/>
      <c r="C90" s="2"/>
      <c r="D90" s="52" t="str">
        <f t="shared" si="17"/>
        <v/>
      </c>
      <c r="E90" s="53" t="str">
        <f t="shared" si="12"/>
        <v/>
      </c>
      <c r="F90" s="54" t="str">
        <f t="shared" si="13"/>
        <v/>
      </c>
      <c r="G90" s="52" t="str">
        <f t="shared" si="14"/>
        <v/>
      </c>
      <c r="H90" s="55">
        <f t="shared" si="15"/>
        <v>0</v>
      </c>
      <c r="I90" s="55">
        <f t="shared" si="16"/>
        <v>0</v>
      </c>
      <c r="J90" s="55" t="str">
        <f>IF(G90&lt;&gt;"",AVERAGE($G$15:G90),"")</f>
        <v/>
      </c>
      <c r="K90" s="55" t="str">
        <f>IF(G90&lt;&gt;"",STDEV($G$15:G90),"")</f>
        <v/>
      </c>
      <c r="L90" s="55" t="str">
        <f t="shared" si="18"/>
        <v/>
      </c>
    </row>
    <row r="91" spans="1:12" x14ac:dyDescent="0.25">
      <c r="A91" s="32">
        <v>77</v>
      </c>
      <c r="B91" s="2"/>
      <c r="C91" s="2"/>
      <c r="D91" s="52" t="str">
        <f t="shared" si="17"/>
        <v/>
      </c>
      <c r="E91" s="53" t="str">
        <f t="shared" si="12"/>
        <v/>
      </c>
      <c r="F91" s="54" t="str">
        <f t="shared" si="13"/>
        <v/>
      </c>
      <c r="G91" s="52" t="str">
        <f t="shared" si="14"/>
        <v/>
      </c>
      <c r="H91" s="55">
        <f t="shared" si="15"/>
        <v>0</v>
      </c>
      <c r="I91" s="55">
        <f t="shared" si="16"/>
        <v>0</v>
      </c>
      <c r="J91" s="55" t="str">
        <f>IF(G91&lt;&gt;"",AVERAGE($G$15:G91),"")</f>
        <v/>
      </c>
      <c r="K91" s="55" t="str">
        <f>IF(G91&lt;&gt;"",STDEV($G$15:G91),"")</f>
        <v/>
      </c>
      <c r="L91" s="55" t="str">
        <f t="shared" si="18"/>
        <v/>
      </c>
    </row>
    <row r="92" spans="1:12" x14ac:dyDescent="0.25">
      <c r="A92" s="32">
        <v>78</v>
      </c>
      <c r="B92" s="2"/>
      <c r="C92" s="2"/>
      <c r="D92" s="52" t="str">
        <f t="shared" si="17"/>
        <v/>
      </c>
      <c r="E92" s="53" t="str">
        <f t="shared" si="12"/>
        <v/>
      </c>
      <c r="F92" s="54" t="str">
        <f t="shared" si="13"/>
        <v/>
      </c>
      <c r="G92" s="52" t="str">
        <f t="shared" si="14"/>
        <v/>
      </c>
      <c r="H92" s="55">
        <f t="shared" si="15"/>
        <v>0</v>
      </c>
      <c r="I92" s="55">
        <f t="shared" si="16"/>
        <v>0</v>
      </c>
      <c r="J92" s="55" t="str">
        <f>IF(G92&lt;&gt;"",AVERAGE($G$15:G92),"")</f>
        <v/>
      </c>
      <c r="K92" s="55" t="str">
        <f>IF(G92&lt;&gt;"",STDEV($G$15:G92),"")</f>
        <v/>
      </c>
      <c r="L92" s="55" t="str">
        <f t="shared" si="18"/>
        <v/>
      </c>
    </row>
    <row r="93" spans="1:12" x14ac:dyDescent="0.25">
      <c r="A93" s="32">
        <v>79</v>
      </c>
      <c r="B93" s="2"/>
      <c r="C93" s="2"/>
      <c r="D93" s="52" t="str">
        <f t="shared" si="17"/>
        <v/>
      </c>
      <c r="E93" s="53" t="str">
        <f t="shared" si="12"/>
        <v/>
      </c>
      <c r="F93" s="54" t="str">
        <f t="shared" si="13"/>
        <v/>
      </c>
      <c r="G93" s="52" t="str">
        <f t="shared" si="14"/>
        <v/>
      </c>
      <c r="H93" s="55">
        <f t="shared" si="15"/>
        <v>0</v>
      </c>
      <c r="I93" s="55">
        <f t="shared" si="16"/>
        <v>0</v>
      </c>
      <c r="J93" s="55" t="str">
        <f>IF(G93&lt;&gt;"",AVERAGE($G$15:G93),"")</f>
        <v/>
      </c>
      <c r="K93" s="55" t="str">
        <f>IF(G93&lt;&gt;"",STDEV($G$15:G93),"")</f>
        <v/>
      </c>
      <c r="L93" s="55" t="str">
        <f t="shared" si="18"/>
        <v/>
      </c>
    </row>
    <row r="94" spans="1:12" x14ac:dyDescent="0.25">
      <c r="A94" s="32">
        <v>80</v>
      </c>
      <c r="B94" s="2"/>
      <c r="C94" s="2"/>
      <c r="D94" s="52" t="str">
        <f t="shared" si="17"/>
        <v/>
      </c>
      <c r="E94" s="53" t="str">
        <f t="shared" si="12"/>
        <v/>
      </c>
      <c r="F94" s="54" t="str">
        <f t="shared" si="13"/>
        <v/>
      </c>
      <c r="G94" s="52" t="str">
        <f t="shared" si="14"/>
        <v/>
      </c>
      <c r="H94" s="55">
        <f t="shared" si="15"/>
        <v>0</v>
      </c>
      <c r="I94" s="55">
        <f t="shared" si="16"/>
        <v>0</v>
      </c>
      <c r="J94" s="55" t="str">
        <f>IF(G94&lt;&gt;"",AVERAGE($G$15:G94),"")</f>
        <v/>
      </c>
      <c r="K94" s="55" t="str">
        <f>IF(G94&lt;&gt;"",STDEV($G$15:G94),"")</f>
        <v/>
      </c>
      <c r="L94" s="55" t="str">
        <f t="shared" si="18"/>
        <v/>
      </c>
    </row>
    <row r="95" spans="1:12" x14ac:dyDescent="0.25">
      <c r="A95" s="32">
        <v>81</v>
      </c>
      <c r="B95" s="2"/>
      <c r="C95" s="2"/>
      <c r="D95" s="52" t="str">
        <f t="shared" si="17"/>
        <v/>
      </c>
      <c r="E95" s="53" t="str">
        <f t="shared" si="12"/>
        <v/>
      </c>
      <c r="F95" s="54" t="str">
        <f t="shared" si="13"/>
        <v/>
      </c>
      <c r="G95" s="52" t="str">
        <f t="shared" si="14"/>
        <v/>
      </c>
      <c r="H95" s="55">
        <f t="shared" si="15"/>
        <v>0</v>
      </c>
      <c r="I95" s="55">
        <f t="shared" si="16"/>
        <v>0</v>
      </c>
      <c r="J95" s="55" t="str">
        <f>IF(G95&lt;&gt;"",AVERAGE($G$15:G95),"")</f>
        <v/>
      </c>
      <c r="K95" s="55" t="str">
        <f>IF(G95&lt;&gt;"",STDEV($G$15:G95),"")</f>
        <v/>
      </c>
      <c r="L95" s="55" t="str">
        <f t="shared" si="18"/>
        <v/>
      </c>
    </row>
    <row r="96" spans="1:12" x14ac:dyDescent="0.25">
      <c r="A96" s="32">
        <v>82</v>
      </c>
      <c r="B96" s="2"/>
      <c r="C96" s="2"/>
      <c r="D96" s="52" t="str">
        <f t="shared" si="17"/>
        <v/>
      </c>
      <c r="E96" s="53" t="str">
        <f t="shared" si="12"/>
        <v/>
      </c>
      <c r="F96" s="54" t="str">
        <f t="shared" si="13"/>
        <v/>
      </c>
      <c r="G96" s="52" t="str">
        <f t="shared" si="14"/>
        <v/>
      </c>
      <c r="H96" s="55">
        <f t="shared" si="15"/>
        <v>0</v>
      </c>
      <c r="I96" s="55">
        <f t="shared" si="16"/>
        <v>0</v>
      </c>
      <c r="J96" s="55" t="str">
        <f>IF(G96&lt;&gt;"",AVERAGE($G$15:G96),"")</f>
        <v/>
      </c>
      <c r="K96" s="55" t="str">
        <f>IF(G96&lt;&gt;"",STDEV($G$15:G96),"")</f>
        <v/>
      </c>
      <c r="L96" s="55" t="str">
        <f t="shared" si="18"/>
        <v/>
      </c>
    </row>
    <row r="97" spans="1:12" x14ac:dyDescent="0.25">
      <c r="A97" s="32">
        <v>83</v>
      </c>
      <c r="B97" s="2"/>
      <c r="C97" s="2"/>
      <c r="D97" s="52" t="str">
        <f t="shared" si="17"/>
        <v/>
      </c>
      <c r="E97" s="53" t="str">
        <f t="shared" si="12"/>
        <v/>
      </c>
      <c r="F97" s="54" t="str">
        <f t="shared" si="13"/>
        <v/>
      </c>
      <c r="G97" s="52" t="str">
        <f t="shared" si="14"/>
        <v/>
      </c>
      <c r="H97" s="55">
        <f t="shared" si="15"/>
        <v>0</v>
      </c>
      <c r="I97" s="55">
        <f t="shared" si="16"/>
        <v>0</v>
      </c>
      <c r="J97" s="55" t="str">
        <f>IF(G97&lt;&gt;"",AVERAGE($G$15:G97),"")</f>
        <v/>
      </c>
      <c r="K97" s="55" t="str">
        <f>IF(G97&lt;&gt;"",STDEV($G$15:G97),"")</f>
        <v/>
      </c>
      <c r="L97" s="55" t="str">
        <f t="shared" si="18"/>
        <v/>
      </c>
    </row>
    <row r="98" spans="1:12" x14ac:dyDescent="0.25">
      <c r="A98" s="32">
        <v>84</v>
      </c>
      <c r="B98" s="2"/>
      <c r="C98" s="2"/>
      <c r="D98" s="52" t="str">
        <f t="shared" si="17"/>
        <v/>
      </c>
      <c r="E98" s="53" t="str">
        <f t="shared" si="12"/>
        <v/>
      </c>
      <c r="F98" s="54" t="str">
        <f t="shared" si="13"/>
        <v/>
      </c>
      <c r="G98" s="52" t="str">
        <f t="shared" si="14"/>
        <v/>
      </c>
      <c r="H98" s="55">
        <f t="shared" si="15"/>
        <v>0</v>
      </c>
      <c r="I98" s="55">
        <f t="shared" si="16"/>
        <v>0</v>
      </c>
      <c r="J98" s="55" t="str">
        <f>IF(G98&lt;&gt;"",AVERAGE($G$15:G98),"")</f>
        <v/>
      </c>
      <c r="K98" s="55" t="str">
        <f>IF(G98&lt;&gt;"",STDEV($G$15:G98),"")</f>
        <v/>
      </c>
      <c r="L98" s="55" t="str">
        <f t="shared" si="18"/>
        <v/>
      </c>
    </row>
    <row r="99" spans="1:12" x14ac:dyDescent="0.25">
      <c r="A99" s="32">
        <v>85</v>
      </c>
      <c r="B99" s="2"/>
      <c r="C99" s="2"/>
      <c r="D99" s="52" t="str">
        <f t="shared" si="17"/>
        <v/>
      </c>
      <c r="E99" s="53" t="str">
        <f t="shared" si="12"/>
        <v/>
      </c>
      <c r="F99" s="54" t="str">
        <f t="shared" si="13"/>
        <v/>
      </c>
      <c r="G99" s="52" t="str">
        <f t="shared" si="14"/>
        <v/>
      </c>
      <c r="H99" s="55">
        <f t="shared" si="15"/>
        <v>0</v>
      </c>
      <c r="I99" s="55">
        <f t="shared" si="16"/>
        <v>0</v>
      </c>
      <c r="J99" s="55" t="str">
        <f>IF(G99&lt;&gt;"",AVERAGE($G$15:G99),"")</f>
        <v/>
      </c>
      <c r="K99" s="55" t="str">
        <f>IF(G99&lt;&gt;"",STDEV($G$15:G99),"")</f>
        <v/>
      </c>
      <c r="L99" s="55" t="str">
        <f t="shared" si="18"/>
        <v/>
      </c>
    </row>
    <row r="100" spans="1:12" x14ac:dyDescent="0.25">
      <c r="A100" s="32">
        <v>86</v>
      </c>
      <c r="B100" s="2"/>
      <c r="C100" s="2"/>
      <c r="D100" s="52" t="str">
        <f t="shared" si="17"/>
        <v/>
      </c>
      <c r="E100" s="53" t="str">
        <f t="shared" si="12"/>
        <v/>
      </c>
      <c r="F100" s="54" t="str">
        <f t="shared" si="13"/>
        <v/>
      </c>
      <c r="G100" s="52" t="str">
        <f t="shared" si="14"/>
        <v/>
      </c>
      <c r="H100" s="55">
        <f t="shared" si="15"/>
        <v>0</v>
      </c>
      <c r="I100" s="55">
        <f t="shared" si="16"/>
        <v>0</v>
      </c>
      <c r="J100" s="55" t="str">
        <f>IF(G100&lt;&gt;"",AVERAGE($G$15:G100),"")</f>
        <v/>
      </c>
      <c r="K100" s="55" t="str">
        <f>IF(G100&lt;&gt;"",STDEV($G$15:G100),"")</f>
        <v/>
      </c>
      <c r="L100" s="55" t="str">
        <f t="shared" si="18"/>
        <v/>
      </c>
    </row>
    <row r="101" spans="1:12" x14ac:dyDescent="0.25">
      <c r="A101" s="32">
        <v>87</v>
      </c>
      <c r="B101" s="2"/>
      <c r="C101" s="2"/>
      <c r="D101" s="52" t="str">
        <f t="shared" si="17"/>
        <v/>
      </c>
      <c r="E101" s="53" t="str">
        <f t="shared" si="12"/>
        <v/>
      </c>
      <c r="F101" s="54" t="str">
        <f t="shared" si="13"/>
        <v/>
      </c>
      <c r="G101" s="52" t="str">
        <f t="shared" si="14"/>
        <v/>
      </c>
      <c r="H101" s="55">
        <f t="shared" si="15"/>
        <v>0</v>
      </c>
      <c r="I101" s="55">
        <f t="shared" si="16"/>
        <v>0</v>
      </c>
      <c r="J101" s="55" t="str">
        <f>IF(G101&lt;&gt;"",AVERAGE($G$15:G101),"")</f>
        <v/>
      </c>
      <c r="K101" s="55" t="str">
        <f>IF(G101&lt;&gt;"",STDEV($G$15:G101),"")</f>
        <v/>
      </c>
      <c r="L101" s="55" t="str">
        <f t="shared" si="18"/>
        <v/>
      </c>
    </row>
    <row r="102" spans="1:12" x14ac:dyDescent="0.25">
      <c r="A102" s="32">
        <v>88</v>
      </c>
      <c r="B102" s="2"/>
      <c r="C102" s="2"/>
      <c r="D102" s="52" t="str">
        <f t="shared" si="17"/>
        <v/>
      </c>
      <c r="E102" s="53" t="str">
        <f t="shared" si="12"/>
        <v/>
      </c>
      <c r="F102" s="54" t="str">
        <f t="shared" si="13"/>
        <v/>
      </c>
      <c r="G102" s="52" t="str">
        <f t="shared" si="14"/>
        <v/>
      </c>
      <c r="H102" s="55">
        <f t="shared" si="15"/>
        <v>0</v>
      </c>
      <c r="I102" s="55">
        <f t="shared" si="16"/>
        <v>0</v>
      </c>
      <c r="J102" s="55" t="str">
        <f>IF(G102&lt;&gt;"",AVERAGE($G$15:G102),"")</f>
        <v/>
      </c>
      <c r="K102" s="55" t="str">
        <f>IF(G102&lt;&gt;"",STDEV($G$15:G102),"")</f>
        <v/>
      </c>
      <c r="L102" s="55" t="str">
        <f t="shared" si="18"/>
        <v/>
      </c>
    </row>
    <row r="103" spans="1:12" x14ac:dyDescent="0.25">
      <c r="A103" s="32">
        <v>89</v>
      </c>
      <c r="B103" s="2"/>
      <c r="C103" s="2"/>
      <c r="D103" s="52" t="str">
        <f t="shared" si="17"/>
        <v/>
      </c>
      <c r="E103" s="53" t="str">
        <f t="shared" si="12"/>
        <v/>
      </c>
      <c r="F103" s="54" t="str">
        <f t="shared" si="13"/>
        <v/>
      </c>
      <c r="G103" s="52" t="str">
        <f t="shared" si="14"/>
        <v/>
      </c>
      <c r="H103" s="55">
        <f t="shared" si="15"/>
        <v>0</v>
      </c>
      <c r="I103" s="55">
        <f t="shared" si="16"/>
        <v>0</v>
      </c>
      <c r="J103" s="55" t="str">
        <f>IF(G103&lt;&gt;"",AVERAGE($G$15:G103),"")</f>
        <v/>
      </c>
      <c r="K103" s="55" t="str">
        <f>IF(G103&lt;&gt;"",STDEV($G$15:G103),"")</f>
        <v/>
      </c>
      <c r="L103" s="55" t="str">
        <f t="shared" si="18"/>
        <v/>
      </c>
    </row>
    <row r="104" spans="1:12" x14ac:dyDescent="0.25">
      <c r="A104" s="32">
        <v>90</v>
      </c>
      <c r="B104" s="2"/>
      <c r="C104" s="2"/>
      <c r="D104" s="52" t="str">
        <f t="shared" si="17"/>
        <v/>
      </c>
      <c r="E104" s="53" t="str">
        <f t="shared" si="12"/>
        <v/>
      </c>
      <c r="F104" s="54" t="str">
        <f t="shared" si="13"/>
        <v/>
      </c>
      <c r="G104" s="52" t="str">
        <f t="shared" si="14"/>
        <v/>
      </c>
      <c r="H104" s="55">
        <f t="shared" si="15"/>
        <v>0</v>
      </c>
      <c r="I104" s="55">
        <f t="shared" si="16"/>
        <v>0</v>
      </c>
      <c r="J104" s="55" t="str">
        <f>IF(G104&lt;&gt;"",AVERAGE($G$15:G104),"")</f>
        <v/>
      </c>
      <c r="K104" s="55" t="str">
        <f>IF(G104&lt;&gt;"",STDEV($G$15:G104),"")</f>
        <v/>
      </c>
      <c r="L104" s="55" t="str">
        <f t="shared" si="18"/>
        <v/>
      </c>
    </row>
    <row r="105" spans="1:12" x14ac:dyDescent="0.25">
      <c r="A105" s="32">
        <v>91</v>
      </c>
      <c r="B105" s="2"/>
      <c r="C105" s="2"/>
      <c r="D105" s="52" t="str">
        <f t="shared" si="17"/>
        <v/>
      </c>
      <c r="E105" s="53" t="str">
        <f t="shared" si="12"/>
        <v/>
      </c>
      <c r="F105" s="54" t="str">
        <f t="shared" si="13"/>
        <v/>
      </c>
      <c r="G105" s="52" t="str">
        <f t="shared" si="14"/>
        <v/>
      </c>
      <c r="H105" s="55">
        <f t="shared" si="15"/>
        <v>0</v>
      </c>
      <c r="I105" s="55">
        <f t="shared" si="16"/>
        <v>0</v>
      </c>
      <c r="J105" s="55" t="str">
        <f>IF(G105&lt;&gt;"",AVERAGE($G$15:G105),"")</f>
        <v/>
      </c>
      <c r="K105" s="55" t="str">
        <f>IF(G105&lt;&gt;"",STDEV($G$15:G105),"")</f>
        <v/>
      </c>
      <c r="L105" s="55" t="str">
        <f t="shared" si="18"/>
        <v/>
      </c>
    </row>
    <row r="106" spans="1:12" x14ac:dyDescent="0.25">
      <c r="A106" s="32">
        <v>92</v>
      </c>
      <c r="B106" s="2"/>
      <c r="C106" s="2"/>
      <c r="D106" s="52" t="str">
        <f t="shared" si="17"/>
        <v/>
      </c>
      <c r="E106" s="53" t="str">
        <f t="shared" si="12"/>
        <v/>
      </c>
      <c r="F106" s="54" t="str">
        <f t="shared" si="13"/>
        <v/>
      </c>
      <c r="G106" s="52" t="str">
        <f t="shared" si="14"/>
        <v/>
      </c>
      <c r="H106" s="55">
        <f t="shared" si="15"/>
        <v>0</v>
      </c>
      <c r="I106" s="55">
        <f t="shared" si="16"/>
        <v>0</v>
      </c>
      <c r="J106" s="55" t="str">
        <f>IF(G106&lt;&gt;"",AVERAGE($G$15:G106),"")</f>
        <v/>
      </c>
      <c r="K106" s="55" t="str">
        <f>IF(G106&lt;&gt;"",STDEV($G$15:G106),"")</f>
        <v/>
      </c>
      <c r="L106" s="55" t="str">
        <f t="shared" si="18"/>
        <v/>
      </c>
    </row>
    <row r="107" spans="1:12" x14ac:dyDescent="0.25">
      <c r="A107" s="32">
        <v>93</v>
      </c>
      <c r="B107" s="2"/>
      <c r="C107" s="2"/>
      <c r="D107" s="52" t="str">
        <f t="shared" si="17"/>
        <v/>
      </c>
      <c r="E107" s="53" t="str">
        <f t="shared" si="12"/>
        <v/>
      </c>
      <c r="F107" s="54" t="str">
        <f t="shared" si="13"/>
        <v/>
      </c>
      <c r="G107" s="52" t="str">
        <f t="shared" si="14"/>
        <v/>
      </c>
      <c r="H107" s="55">
        <f t="shared" si="15"/>
        <v>0</v>
      </c>
      <c r="I107" s="55">
        <f t="shared" si="16"/>
        <v>0</v>
      </c>
      <c r="J107" s="55" t="str">
        <f>IF(G107&lt;&gt;"",AVERAGE($G$15:G107),"")</f>
        <v/>
      </c>
      <c r="K107" s="55" t="str">
        <f>IF(G107&lt;&gt;"",STDEV($G$15:G107),"")</f>
        <v/>
      </c>
      <c r="L107" s="55" t="str">
        <f t="shared" si="18"/>
        <v/>
      </c>
    </row>
    <row r="108" spans="1:12" x14ac:dyDescent="0.25">
      <c r="A108" s="32">
        <v>94</v>
      </c>
      <c r="B108" s="2"/>
      <c r="C108" s="2"/>
      <c r="D108" s="52" t="str">
        <f t="shared" si="17"/>
        <v/>
      </c>
      <c r="E108" s="53" t="str">
        <f t="shared" si="12"/>
        <v/>
      </c>
      <c r="F108" s="54" t="str">
        <f t="shared" si="13"/>
        <v/>
      </c>
      <c r="G108" s="52" t="str">
        <f t="shared" si="14"/>
        <v/>
      </c>
      <c r="H108" s="55">
        <f t="shared" si="15"/>
        <v>0</v>
      </c>
      <c r="I108" s="55">
        <f t="shared" si="16"/>
        <v>0</v>
      </c>
      <c r="J108" s="55" t="str">
        <f>IF(G108&lt;&gt;"",AVERAGE($G$15:G108),"")</f>
        <v/>
      </c>
      <c r="K108" s="55" t="str">
        <f>IF(G108&lt;&gt;"",STDEV($G$15:G108),"")</f>
        <v/>
      </c>
      <c r="L108" s="55" t="str">
        <f t="shared" si="18"/>
        <v/>
      </c>
    </row>
    <row r="109" spans="1:12" x14ac:dyDescent="0.25">
      <c r="A109" s="32">
        <v>95</v>
      </c>
      <c r="B109" s="2"/>
      <c r="C109" s="2"/>
      <c r="D109" s="52" t="str">
        <f t="shared" si="17"/>
        <v/>
      </c>
      <c r="E109" s="53" t="str">
        <f t="shared" si="12"/>
        <v/>
      </c>
      <c r="F109" s="54" t="str">
        <f t="shared" si="13"/>
        <v/>
      </c>
      <c r="G109" s="52" t="str">
        <f t="shared" si="14"/>
        <v/>
      </c>
      <c r="H109" s="55">
        <f t="shared" si="15"/>
        <v>0</v>
      </c>
      <c r="I109" s="55">
        <f t="shared" si="16"/>
        <v>0</v>
      </c>
      <c r="J109" s="55" t="str">
        <f>IF(G109&lt;&gt;"",AVERAGE($G$15:G109),"")</f>
        <v/>
      </c>
      <c r="K109" s="55" t="str">
        <f>IF(G109&lt;&gt;"",STDEV($G$15:G109),"")</f>
        <v/>
      </c>
      <c r="L109" s="55" t="str">
        <f t="shared" si="18"/>
        <v/>
      </c>
    </row>
    <row r="110" spans="1:12" x14ac:dyDescent="0.25">
      <c r="A110" s="32">
        <v>96</v>
      </c>
      <c r="B110" s="2"/>
      <c r="C110" s="2"/>
      <c r="D110" s="52" t="str">
        <f t="shared" si="17"/>
        <v/>
      </c>
      <c r="E110" s="53" t="str">
        <f t="shared" si="12"/>
        <v/>
      </c>
      <c r="F110" s="54" t="str">
        <f t="shared" si="13"/>
        <v/>
      </c>
      <c r="G110" s="52" t="str">
        <f t="shared" si="14"/>
        <v/>
      </c>
      <c r="H110" s="55">
        <f t="shared" si="15"/>
        <v>0</v>
      </c>
      <c r="I110" s="55">
        <f t="shared" si="16"/>
        <v>0</v>
      </c>
      <c r="J110" s="55" t="str">
        <f>IF(G110&lt;&gt;"",AVERAGE($G$15:G110),"")</f>
        <v/>
      </c>
      <c r="K110" s="55" t="str">
        <f>IF(G110&lt;&gt;"",STDEV($G$15:G110),"")</f>
        <v/>
      </c>
      <c r="L110" s="55" t="str">
        <f t="shared" si="18"/>
        <v/>
      </c>
    </row>
    <row r="111" spans="1:12" x14ac:dyDescent="0.25">
      <c r="A111" s="32">
        <v>97</v>
      </c>
      <c r="B111" s="2"/>
      <c r="C111" s="2"/>
      <c r="D111" s="52" t="str">
        <f t="shared" si="17"/>
        <v/>
      </c>
      <c r="E111" s="53" t="str">
        <f t="shared" si="12"/>
        <v/>
      </c>
      <c r="F111" s="54" t="str">
        <f t="shared" ref="F111:F114" si="19">IF(G111&lt;&gt;"",IF(E111&gt;=$E$8,"Verification Successful", "Verification not Satisfied"),"")</f>
        <v/>
      </c>
      <c r="G111" s="52" t="str">
        <f t="shared" si="14"/>
        <v/>
      </c>
      <c r="H111" s="55">
        <f t="shared" si="15"/>
        <v>0</v>
      </c>
      <c r="I111" s="55">
        <f t="shared" si="16"/>
        <v>0</v>
      </c>
      <c r="J111" s="55" t="str">
        <f>IF(G111&lt;&gt;"",AVERAGE($G$15:G111),"")</f>
        <v/>
      </c>
      <c r="K111" s="55" t="str">
        <f>IF(G111&lt;&gt;"",STDEV($G$15:G111),"")</f>
        <v/>
      </c>
      <c r="L111" s="55" t="str">
        <f t="shared" si="18"/>
        <v/>
      </c>
    </row>
    <row r="112" spans="1:12" x14ac:dyDescent="0.25">
      <c r="A112" s="32">
        <v>98</v>
      </c>
      <c r="B112" s="2"/>
      <c r="C112" s="2"/>
      <c r="D112" s="52" t="str">
        <f t="shared" si="17"/>
        <v/>
      </c>
      <c r="E112" s="53" t="str">
        <f t="shared" si="12"/>
        <v/>
      </c>
      <c r="F112" s="54" t="str">
        <f t="shared" si="19"/>
        <v/>
      </c>
      <c r="G112" s="52" t="str">
        <f t="shared" si="14"/>
        <v/>
      </c>
      <c r="H112" s="55">
        <f t="shared" si="15"/>
        <v>0</v>
      </c>
      <c r="I112" s="55">
        <f t="shared" si="16"/>
        <v>0</v>
      </c>
      <c r="J112" s="55" t="str">
        <f>IF(G112&lt;&gt;"",AVERAGE($G$15:G112),"")</f>
        <v/>
      </c>
      <c r="K112" s="55" t="str">
        <f>IF(G112&lt;&gt;"",STDEV($G$15:G112),"")</f>
        <v/>
      </c>
      <c r="L112" s="55" t="str">
        <f t="shared" ref="L112:L114" si="20">IF(G112&lt;&gt;"",(($M$10+$M$11)^2*K112^2)/($E$2*$E$5)^2,"")</f>
        <v/>
      </c>
    </row>
    <row r="113" spans="1:12" x14ac:dyDescent="0.25">
      <c r="A113" s="32">
        <v>99</v>
      </c>
      <c r="B113" s="2"/>
      <c r="C113" s="2"/>
      <c r="D113" s="52" t="str">
        <f t="shared" si="17"/>
        <v/>
      </c>
      <c r="E113" s="53" t="str">
        <f t="shared" si="12"/>
        <v/>
      </c>
      <c r="F113" s="54" t="str">
        <f t="shared" si="19"/>
        <v/>
      </c>
      <c r="G113" s="52" t="str">
        <f t="shared" si="14"/>
        <v/>
      </c>
      <c r="H113" s="55">
        <f t="shared" si="15"/>
        <v>0</v>
      </c>
      <c r="I113" s="55">
        <f t="shared" si="16"/>
        <v>0</v>
      </c>
      <c r="J113" s="55" t="str">
        <f>IF(G113&lt;&gt;"",AVERAGE($G$15:G113),"")</f>
        <v/>
      </c>
      <c r="K113" s="55" t="str">
        <f>IF(G113&lt;&gt;"",STDEV($G$15:G113),"")</f>
        <v/>
      </c>
      <c r="L113" s="55" t="str">
        <f t="shared" si="20"/>
        <v/>
      </c>
    </row>
    <row r="114" spans="1:12" x14ac:dyDescent="0.25">
      <c r="A114" s="32">
        <v>100</v>
      </c>
      <c r="B114" s="2"/>
      <c r="C114" s="2"/>
      <c r="D114" s="52" t="str">
        <f t="shared" si="17"/>
        <v/>
      </c>
      <c r="E114" s="53" t="str">
        <f t="shared" si="12"/>
        <v/>
      </c>
      <c r="F114" s="54" t="str">
        <f t="shared" si="19"/>
        <v/>
      </c>
      <c r="G114" s="52" t="str">
        <f t="shared" si="14"/>
        <v/>
      </c>
      <c r="H114" s="55">
        <f t="shared" si="15"/>
        <v>0</v>
      </c>
      <c r="I114" s="55">
        <f t="shared" si="16"/>
        <v>0</v>
      </c>
      <c r="J114" s="55" t="str">
        <f>IF(G114&lt;&gt;"",AVERAGE($G$15:G114),"")</f>
        <v/>
      </c>
      <c r="K114" s="55" t="str">
        <f>IF(G114&lt;&gt;"",STDEV($G$15:G114),"")</f>
        <v/>
      </c>
      <c r="L114" s="55" t="str">
        <f t="shared" si="20"/>
        <v/>
      </c>
    </row>
    <row r="115" spans="1:12" x14ac:dyDescent="0.25">
      <c r="J115" s="6"/>
      <c r="K115" s="4"/>
    </row>
  </sheetData>
  <sheetProtection algorithmName="SHA-512" hashValue="PCSP8u9G6+KEpS5/DDynEjlEHJLr+K1CcqEH5pM+jipMsqDHh1vod58ruyrrTKtBQ9E/t8qoUjqjruJzWLz/aQ==" saltValue="Xmw/rSTpT1KR82FLdJz4VQ==" spinCount="100000" sheet="1" objects="1" scenarios="1"/>
  <mergeCells count="11">
    <mergeCell ref="M15:O18"/>
    <mergeCell ref="M19:O22"/>
    <mergeCell ref="M23:O26"/>
    <mergeCell ref="M14:O14"/>
    <mergeCell ref="M27:O30"/>
    <mergeCell ref="M31:O36"/>
    <mergeCell ref="B13:C13"/>
    <mergeCell ref="A1:C7"/>
    <mergeCell ref="R3:S3"/>
    <mergeCell ref="E13:F13"/>
    <mergeCell ref="D1:L1"/>
  </mergeCells>
  <conditionalFormatting sqref="D19:F19 D35 D51 D67 D83 D99 E15:E114">
    <cfRule type="containsText" dxfId="25" priority="13" operator="containsText" text="H0">
      <formula>NOT(ISERROR(SEARCH("H0",D15)))</formula>
    </cfRule>
  </conditionalFormatting>
  <conditionalFormatting sqref="D15:F114">
    <cfRule type="containsText" dxfId="24" priority="11" operator="containsText" text="Again">
      <formula>NOT(ISERROR(SEARCH("Again",D15)))</formula>
    </cfRule>
    <cfRule type="containsText" dxfId="23" priority="12" operator="containsText" text="Stop">
      <formula>NOT(ISERROR(SEARCH("Stop",D15)))</formula>
    </cfRule>
  </conditionalFormatting>
  <conditionalFormatting sqref="E15:E114">
    <cfRule type="containsText" dxfId="22" priority="9" operator="containsText" text="Minimum Plots Met">
      <formula>NOT(ISERROR(SEARCH("Minimum Plots Met",E15)))</formula>
    </cfRule>
  </conditionalFormatting>
  <conditionalFormatting sqref="D15">
    <cfRule type="containsText" dxfId="21" priority="3" operator="containsText" text="Fail">
      <formula>NOT(ISERROR(SEARCH("Fail",D15)))</formula>
    </cfRule>
    <cfRule type="containsText" dxfId="20" priority="7" operator="containsText" text="Pass">
      <formula>NOT(ISERROR(SEARCH("Pass",D15)))</formula>
    </cfRule>
    <cfRule type="containsText" dxfId="19" priority="8" operator="containsText" text="&quot;Pass&quot;">
      <formula>NOT(ISERROR(SEARCH("""Pass""",D15)))</formula>
    </cfRule>
  </conditionalFormatting>
  <conditionalFormatting sqref="D15:D114">
    <cfRule type="containsText" dxfId="18" priority="6" operator="containsText" text="Pass">
      <formula>NOT(ISERROR(SEARCH("Pass",D15)))</formula>
    </cfRule>
  </conditionalFormatting>
  <conditionalFormatting sqref="D15:D114">
    <cfRule type="containsText" dxfId="17" priority="5" operator="containsText" text="Inconclusive">
      <formula>NOT(ISERROR(SEARCH("Inconclusive",D15)))</formula>
    </cfRule>
  </conditionalFormatting>
  <conditionalFormatting sqref="D15:D114">
    <cfRule type="containsText" dxfId="16" priority="4" operator="containsText" text="Fail">
      <formula>NOT(ISERROR(SEARCH("Fail",D15)))</formula>
    </cfRule>
  </conditionalFormatting>
  <conditionalFormatting sqref="F15:F114">
    <cfRule type="containsText" dxfId="15" priority="1" operator="containsText" text="Successful">
      <formula>NOT(ISERROR(SEARCH("Successful",F15)))</formula>
    </cfRule>
    <cfRule type="containsText" dxfId="14" priority="2" operator="containsText" text="not Satisfied">
      <formula>NOT(ISERROR(SEARCH("not Satisfied",F15)))</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0" operator="containsText" id="{74562FE7-6AB1-4B51-ACE2-EF2F06328944}">
            <xm:f>NOT(ISERROR(SEARCH("Minimum Plots not Met",E15)))</xm:f>
            <xm:f>"Minimum Plots not Met"</xm:f>
            <x14:dxf>
              <font>
                <color rgb="FF9C0006"/>
              </font>
              <fill>
                <patternFill>
                  <bgColor rgb="FFFFC7CE"/>
                </patternFill>
              </fill>
            </x14:dxf>
          </x14:cfRule>
          <xm:sqref>E15:E114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'Dropdown Selections'!$A$2:$A$4</xm:f>
          </x14:formula1>
          <xm:sqref>E6</xm:sqref>
        </x14:dataValidation>
        <x14:dataValidation type="list" allowBlank="1" showInputMessage="1" showErrorMessage="1" xr:uid="{00000000-0002-0000-0000-000001000000}">
          <x14:formula1>
            <xm:f>'Dropdown Selections'!$B$2:$B$6</xm:f>
          </x14:formula1>
          <xm:sqref>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113"/>
  <sheetViews>
    <sheetView zoomScaleNormal="100" workbookViewId="0">
      <selection activeCell="N47" sqref="N47"/>
    </sheetView>
  </sheetViews>
  <sheetFormatPr defaultRowHeight="15" x14ac:dyDescent="0.25"/>
  <cols>
    <col min="1" max="1" width="10.140625" style="4" customWidth="1"/>
    <col min="2" max="2" width="14.85546875" style="36" customWidth="1"/>
    <col min="3" max="3" width="16.85546875" style="4" customWidth="1"/>
    <col min="4" max="4" width="19.7109375" style="4" customWidth="1"/>
    <col min="5" max="5" width="20.42578125" style="4" customWidth="1"/>
    <col min="6" max="6" width="14.140625" style="4" customWidth="1"/>
    <col min="7" max="7" width="11.7109375" style="4" customWidth="1"/>
    <col min="8" max="8" width="10.42578125" style="4" customWidth="1"/>
    <col min="9" max="9" width="11.85546875" style="4" customWidth="1"/>
    <col min="10" max="10" width="12.85546875" style="4" customWidth="1"/>
    <col min="11" max="11" width="10.5703125" style="4" customWidth="1"/>
    <col min="12" max="12" width="16.85546875" style="4" customWidth="1"/>
    <col min="13" max="13" width="11.5703125" style="4" customWidth="1"/>
    <col min="14" max="14" width="16.85546875" style="4" customWidth="1"/>
    <col min="15" max="15" width="11.42578125" style="4" customWidth="1"/>
    <col min="16" max="16384" width="9.140625" style="4"/>
  </cols>
  <sheetData>
    <row r="1" spans="1:35" ht="50.25" customHeight="1" thickBot="1" x14ac:dyDescent="0.3">
      <c r="A1" s="114" t="s">
        <v>32</v>
      </c>
      <c r="B1" s="115"/>
      <c r="C1" s="116"/>
      <c r="D1" s="123" t="s">
        <v>33</v>
      </c>
      <c r="E1" s="124"/>
      <c r="F1" s="124"/>
      <c r="G1" s="124"/>
      <c r="H1" s="124"/>
      <c r="I1" s="124"/>
      <c r="J1" s="124"/>
      <c r="K1" s="124"/>
      <c r="L1" s="125"/>
    </row>
    <row r="2" spans="1:35" ht="60" customHeight="1" x14ac:dyDescent="0.25">
      <c r="A2" s="117"/>
      <c r="B2" s="118"/>
      <c r="C2" s="119"/>
      <c r="D2" s="80" t="s">
        <v>2</v>
      </c>
      <c r="E2" s="81">
        <v>0.1</v>
      </c>
      <c r="F2" s="62" t="s">
        <v>34</v>
      </c>
      <c r="G2" s="82"/>
      <c r="H2" s="7"/>
    </row>
    <row r="3" spans="1:35" ht="34.5" customHeight="1" x14ac:dyDescent="0.25">
      <c r="A3" s="117"/>
      <c r="B3" s="118"/>
      <c r="C3" s="119"/>
      <c r="D3" s="63" t="s">
        <v>4</v>
      </c>
      <c r="E3" s="3">
        <v>0.05</v>
      </c>
      <c r="F3" s="62" t="s">
        <v>11</v>
      </c>
      <c r="G3" s="34"/>
      <c r="H3" s="7"/>
      <c r="I3" s="37"/>
    </row>
    <row r="4" spans="1:35" ht="41.25" customHeight="1" thickBot="1" x14ac:dyDescent="0.3">
      <c r="A4" s="117"/>
      <c r="B4" s="118"/>
      <c r="C4" s="119"/>
      <c r="D4" s="63" t="s">
        <v>36</v>
      </c>
      <c r="E4" s="49"/>
      <c r="F4" s="79" t="s">
        <v>37</v>
      </c>
      <c r="G4" s="19">
        <f>plotnumber(G2, G3)</f>
        <v>0</v>
      </c>
      <c r="H4" s="7"/>
      <c r="L4" s="38"/>
      <c r="M4" s="38"/>
      <c r="N4" s="38"/>
      <c r="O4" s="38"/>
      <c r="P4" s="38"/>
      <c r="Q4" s="38"/>
    </row>
    <row r="5" spans="1:35" x14ac:dyDescent="0.25">
      <c r="A5" s="117"/>
      <c r="B5" s="118"/>
      <c r="C5" s="119"/>
      <c r="D5" s="63" t="s">
        <v>7</v>
      </c>
      <c r="E5" s="49"/>
      <c r="F5" s="111"/>
      <c r="G5" s="112"/>
      <c r="J5" s="7"/>
      <c r="K5" s="37"/>
      <c r="L5" s="38"/>
      <c r="M5" s="38"/>
      <c r="N5" s="38"/>
      <c r="O5" s="38"/>
      <c r="P5" s="38"/>
      <c r="Q5" s="38"/>
    </row>
    <row r="6" spans="1:35" ht="15.75" thickBot="1" x14ac:dyDescent="0.3">
      <c r="A6" s="117"/>
      <c r="B6" s="118"/>
      <c r="C6" s="119"/>
      <c r="D6" s="64" t="s">
        <v>38</v>
      </c>
      <c r="E6" s="65"/>
      <c r="F6" s="74"/>
      <c r="G6" s="68"/>
      <c r="H6" s="7"/>
      <c r="I6" s="37"/>
      <c r="L6" s="38"/>
      <c r="M6" s="38"/>
      <c r="N6" s="38"/>
      <c r="O6" s="38"/>
      <c r="P6" s="38"/>
      <c r="Q6" s="38"/>
    </row>
    <row r="7" spans="1:35" ht="20.25" customHeight="1" thickBot="1" x14ac:dyDescent="0.3">
      <c r="A7" s="120"/>
      <c r="B7" s="121"/>
      <c r="C7" s="122"/>
      <c r="D7" s="76"/>
      <c r="E7" s="75"/>
      <c r="F7" s="43"/>
      <c r="G7" s="68"/>
      <c r="H7" s="7"/>
      <c r="L7" s="38"/>
      <c r="M7" s="39"/>
      <c r="N7" s="39"/>
      <c r="O7" s="39"/>
      <c r="P7" s="39"/>
      <c r="Q7" s="38"/>
    </row>
    <row r="8" spans="1:35" ht="20.25" customHeight="1" x14ac:dyDescent="0.25">
      <c r="A8" s="40"/>
      <c r="B8" s="77"/>
      <c r="C8" s="78"/>
      <c r="D8" s="71" t="s">
        <v>39</v>
      </c>
      <c r="E8" s="72">
        <f>NORMINV($E$3/2,0,1)</f>
        <v>-1.9599639845400538</v>
      </c>
      <c r="F8" s="43"/>
      <c r="G8" s="44"/>
      <c r="L8" s="38"/>
      <c r="M8" s="41"/>
      <c r="N8" s="42"/>
      <c r="O8" s="43"/>
      <c r="P8" s="44"/>
      <c r="Q8" s="38"/>
    </row>
    <row r="9" spans="1:35" x14ac:dyDescent="0.25">
      <c r="A9" s="40"/>
      <c r="B9" s="45"/>
      <c r="C9" s="66"/>
      <c r="D9" s="71" t="s">
        <v>40</v>
      </c>
      <c r="E9" s="73">
        <f>E5*E2</f>
        <v>0</v>
      </c>
      <c r="F9" s="43"/>
      <c r="G9" s="44"/>
      <c r="L9" s="38"/>
      <c r="M9" s="41"/>
      <c r="N9" s="42"/>
      <c r="O9" s="43"/>
      <c r="P9" s="44"/>
      <c r="Q9" s="38"/>
    </row>
    <row r="10" spans="1:35" x14ac:dyDescent="0.25">
      <c r="A10" s="40"/>
      <c r="B10" s="45"/>
      <c r="C10" s="66"/>
      <c r="D10" s="69"/>
      <c r="E10" s="70"/>
      <c r="F10" s="43"/>
      <c r="G10" s="44"/>
      <c r="H10" s="7"/>
      <c r="L10" s="38"/>
      <c r="M10" s="41"/>
      <c r="N10" s="42"/>
      <c r="O10" s="43"/>
      <c r="P10" s="44"/>
      <c r="Q10" s="38"/>
    </row>
    <row r="11" spans="1:35" ht="24" customHeight="1" x14ac:dyDescent="0.25">
      <c r="B11" s="38"/>
      <c r="C11" s="67"/>
      <c r="D11" s="38"/>
      <c r="E11" s="38"/>
      <c r="F11" s="38"/>
      <c r="G11" s="38"/>
      <c r="L11" s="38"/>
      <c r="M11" s="39"/>
      <c r="N11" s="39"/>
      <c r="O11" s="39"/>
      <c r="P11" s="39"/>
      <c r="Q11" s="38"/>
    </row>
    <row r="12" spans="1:35" x14ac:dyDescent="0.25">
      <c r="B12" s="46" t="s">
        <v>41</v>
      </c>
      <c r="E12" s="113"/>
      <c r="F12" s="113"/>
      <c r="I12" s="113" t="s">
        <v>42</v>
      </c>
      <c r="J12" s="113"/>
      <c r="L12" s="47"/>
      <c r="M12" s="48"/>
      <c r="N12" s="48"/>
      <c r="O12" s="48"/>
      <c r="P12" s="48"/>
      <c r="Q12" s="47"/>
    </row>
    <row r="13" spans="1:35" ht="78.75" customHeight="1" x14ac:dyDescent="0.25">
      <c r="A13" s="27" t="s">
        <v>43</v>
      </c>
      <c r="B13" s="28" t="s">
        <v>20</v>
      </c>
      <c r="C13" s="27" t="s">
        <v>21</v>
      </c>
      <c r="D13" s="27" t="s">
        <v>22</v>
      </c>
      <c r="E13" s="27" t="s">
        <v>23</v>
      </c>
      <c r="F13" s="27" t="s">
        <v>44</v>
      </c>
      <c r="G13" s="27" t="s">
        <v>45</v>
      </c>
      <c r="H13" s="30" t="s">
        <v>46</v>
      </c>
      <c r="I13" s="30" t="s">
        <v>27</v>
      </c>
      <c r="J13" s="30" t="s">
        <v>28</v>
      </c>
      <c r="K13" s="30" t="s">
        <v>47</v>
      </c>
      <c r="L13" s="30" t="s">
        <v>48</v>
      </c>
      <c r="M13" s="134" t="s">
        <v>30</v>
      </c>
      <c r="N13" s="134"/>
      <c r="O13" s="134"/>
      <c r="AF13" s="4" t="s">
        <v>49</v>
      </c>
      <c r="AH13" s="4" t="s">
        <v>50</v>
      </c>
      <c r="AI13" s="4" t="s">
        <v>51</v>
      </c>
    </row>
    <row r="14" spans="1:35" x14ac:dyDescent="0.25">
      <c r="A14" s="32">
        <v>1</v>
      </c>
      <c r="B14" s="50"/>
      <c r="C14" s="57" t="str">
        <f>IF(B14&lt;&gt;"",IF(ABS(B14-E5)&lt;(E2*E5),"Pass(H0)","Fail(H1)"),"")</f>
        <v/>
      </c>
      <c r="D14" s="53">
        <f>IF(I14&lt;&gt;"",IF(C14="Pass(H0)",1,0),"")</f>
        <v>0</v>
      </c>
      <c r="E14" s="58" t="str">
        <f>IF(I14&lt;&gt;"",IF(D14&gt;=$G$4,"Verification Successful", "Verification not Satisfied"),"")</f>
        <v>Verification Successful</v>
      </c>
      <c r="F14" s="59">
        <f t="shared" ref="F14:F45" si="0">$E$4+A14</f>
        <v>1</v>
      </c>
      <c r="G14" s="60"/>
      <c r="H14" s="60"/>
      <c r="I14" s="60">
        <f>B14</f>
        <v>0</v>
      </c>
      <c r="J14" s="60"/>
      <c r="K14" s="60"/>
      <c r="L14" s="60"/>
      <c r="M14" s="127" t="s">
        <v>61</v>
      </c>
      <c r="N14" s="128"/>
      <c r="O14" s="129"/>
      <c r="AF14" s="4">
        <f t="shared" ref="AF14:AF45" si="1">IF(C14&lt;&gt;"Again",1,0)</f>
        <v>1</v>
      </c>
      <c r="AG14" s="4">
        <f t="shared" ref="AG14:AG45" si="2">A14</f>
        <v>1</v>
      </c>
      <c r="AH14" s="4">
        <f>VLOOKUP(1,$AF$14:$AG$113,2,FALSE)</f>
        <v>1</v>
      </c>
      <c r="AI14" s="4">
        <f>MIN(VLOOKUP(1,$AF$14:$AG$113,2,TRUE),AH14)</f>
        <v>1</v>
      </c>
    </row>
    <row r="15" spans="1:35" x14ac:dyDescent="0.25">
      <c r="A15" s="32">
        <v>2</v>
      </c>
      <c r="B15" s="50"/>
      <c r="C15" s="57" t="str">
        <f>IF(B15&lt;&gt;"",IF(F15&gt;=K15,IF(G15&lt;=0,IF(H15&gt;=0,"Pass(H0)","Fail(H1)"),"Fail(H1)"),"Inconclusive"),"")</f>
        <v/>
      </c>
      <c r="D15" s="53" t="str">
        <f>IF(I15&lt;&gt;"",IF(C15="Pass(H0)",1+D14,0),"")</f>
        <v/>
      </c>
      <c r="E15" s="58" t="str">
        <f>IF(I15&lt;&gt;"",IF(D15&gt;=$G$4,"Verification Successful", "Verification not Satisfied"),"")</f>
        <v/>
      </c>
      <c r="F15" s="59">
        <f t="shared" si="0"/>
        <v>2</v>
      </c>
      <c r="G15" s="60" t="str">
        <f t="shared" ref="G15:G46" si="3">IF(B15&lt;&gt;"",L15-$E$9,"")</f>
        <v/>
      </c>
      <c r="H15" s="60" t="str">
        <f t="shared" ref="H15:H46" si="4">IF(B15&lt;&gt;"",L15+$E$9,"")</f>
        <v/>
      </c>
      <c r="I15" s="60" t="str">
        <f>IF(B15&lt;&gt;"",AVERAGE(B$14:$B15),"")</f>
        <v/>
      </c>
      <c r="J15" s="60" t="str">
        <f>IF(B15&lt;&gt;"",STDEV(B$14:$B15),"")</f>
        <v/>
      </c>
      <c r="K15" s="60" t="str">
        <f t="shared" ref="K15:K46" si="5">IF(B15&lt;&gt;"",($E$8^2/$E$9^2)*($E$6^2+J15^2),"")</f>
        <v/>
      </c>
      <c r="L15" s="60" t="str">
        <f>IF(B15&lt;&gt;"",$E$5-I15,"")</f>
        <v/>
      </c>
      <c r="M15" s="106"/>
      <c r="N15" s="107"/>
      <c r="O15" s="130"/>
      <c r="AF15" s="4">
        <f t="shared" si="1"/>
        <v>1</v>
      </c>
      <c r="AG15" s="4">
        <f t="shared" si="2"/>
        <v>2</v>
      </c>
      <c r="AH15" s="4" t="str">
        <f>ADDRESS(11+AH14-1,4)</f>
        <v>$D$11</v>
      </c>
      <c r="AI15" s="4" t="str">
        <f>ADDRESS(11+AI14,4)</f>
        <v>$D$12</v>
      </c>
    </row>
    <row r="16" spans="1:35" x14ac:dyDescent="0.25">
      <c r="A16" s="32">
        <v>3</v>
      </c>
      <c r="B16" s="50"/>
      <c r="C16" s="57" t="str">
        <f t="shared" ref="C16:C79" si="6">IF(B16&lt;&gt;"",IF(F16&gt;=K16,IF(G16&lt;=0,IF(H16&gt;=0,"Pass(H0)","Fail(H1)"),"Fail(H1)"),"Inconclusive"),"")</f>
        <v/>
      </c>
      <c r="D16" s="53" t="str">
        <f t="shared" ref="D16:D79" si="7">IF(I16&lt;&gt;"",IF(C16="Pass(H0)",1+D15,0),"")</f>
        <v/>
      </c>
      <c r="E16" s="58" t="str">
        <f t="shared" ref="E16:E79" si="8">IF(I16&lt;&gt;"",IF(D16&gt;=$G$4,"Verification Successful", "Verification not Satisfied"),"")</f>
        <v/>
      </c>
      <c r="F16" s="59">
        <f t="shared" si="0"/>
        <v>3</v>
      </c>
      <c r="G16" s="60" t="str">
        <f t="shared" si="3"/>
        <v/>
      </c>
      <c r="H16" s="60" t="str">
        <f t="shared" si="4"/>
        <v/>
      </c>
      <c r="I16" s="60" t="str">
        <f>IF(B16&lt;&gt;"",AVERAGE(B$14:$B16),"")</f>
        <v/>
      </c>
      <c r="J16" s="60" t="str">
        <f>IF(B16&lt;&gt;"",STDEV(B$14:$B16),"")</f>
        <v/>
      </c>
      <c r="K16" s="60" t="str">
        <f t="shared" si="5"/>
        <v/>
      </c>
      <c r="L16" s="60" t="str">
        <f t="shared" ref="L16:L79" si="9">IF(B16&lt;&gt;"",$E$5-I16,"")</f>
        <v/>
      </c>
      <c r="M16" s="106"/>
      <c r="N16" s="107"/>
      <c r="O16" s="130"/>
      <c r="AF16" s="4">
        <f t="shared" si="1"/>
        <v>1</v>
      </c>
      <c r="AG16" s="4">
        <f t="shared" si="2"/>
        <v>3</v>
      </c>
    </row>
    <row r="17" spans="1:33" x14ac:dyDescent="0.25">
      <c r="A17" s="32">
        <v>4</v>
      </c>
      <c r="B17" s="50"/>
      <c r="C17" s="57" t="str">
        <f t="shared" si="6"/>
        <v/>
      </c>
      <c r="D17" s="53" t="str">
        <f t="shared" si="7"/>
        <v/>
      </c>
      <c r="E17" s="58" t="str">
        <f t="shared" si="8"/>
        <v/>
      </c>
      <c r="F17" s="59">
        <f t="shared" si="0"/>
        <v>4</v>
      </c>
      <c r="G17" s="60" t="str">
        <f t="shared" si="3"/>
        <v/>
      </c>
      <c r="H17" s="60" t="str">
        <f t="shared" si="4"/>
        <v/>
      </c>
      <c r="I17" s="60" t="str">
        <f>IF(B17&lt;&gt;"",AVERAGE(B$14:$B17),"")</f>
        <v/>
      </c>
      <c r="J17" s="60" t="str">
        <f>IF(B17&lt;&gt;"",STDEV(B$14:$B17),"")</f>
        <v/>
      </c>
      <c r="K17" s="60" t="str">
        <f t="shared" si="5"/>
        <v/>
      </c>
      <c r="L17" s="60" t="str">
        <f t="shared" si="9"/>
        <v/>
      </c>
      <c r="M17" s="131"/>
      <c r="N17" s="132"/>
      <c r="O17" s="133"/>
      <c r="AF17" s="4">
        <f t="shared" si="1"/>
        <v>1</v>
      </c>
      <c r="AG17" s="4">
        <f t="shared" si="2"/>
        <v>4</v>
      </c>
    </row>
    <row r="18" spans="1:33" x14ac:dyDescent="0.25">
      <c r="A18" s="32">
        <v>5</v>
      </c>
      <c r="B18" s="50"/>
      <c r="C18" s="57" t="str">
        <f t="shared" si="6"/>
        <v/>
      </c>
      <c r="D18" s="53" t="str">
        <f t="shared" si="7"/>
        <v/>
      </c>
      <c r="E18" s="58" t="str">
        <f t="shared" si="8"/>
        <v/>
      </c>
      <c r="F18" s="59">
        <f t="shared" si="0"/>
        <v>5</v>
      </c>
      <c r="G18" s="60" t="str">
        <f t="shared" si="3"/>
        <v/>
      </c>
      <c r="H18" s="60" t="str">
        <f t="shared" si="4"/>
        <v/>
      </c>
      <c r="I18" s="60" t="str">
        <f>IF(B18&lt;&gt;"",AVERAGE(B$14:$B18),"")</f>
        <v/>
      </c>
      <c r="J18" s="60" t="str">
        <f>IF(B18&lt;&gt;"",STDEV(B$14:$B18),"")</f>
        <v/>
      </c>
      <c r="K18" s="60" t="str">
        <f t="shared" si="5"/>
        <v/>
      </c>
      <c r="L18" s="60" t="str">
        <f t="shared" si="9"/>
        <v/>
      </c>
      <c r="M18" s="126" t="s">
        <v>62</v>
      </c>
      <c r="N18" s="126"/>
      <c r="O18" s="126"/>
      <c r="AF18" s="4">
        <f t="shared" si="1"/>
        <v>1</v>
      </c>
      <c r="AG18" s="4">
        <f t="shared" si="2"/>
        <v>5</v>
      </c>
    </row>
    <row r="19" spans="1:33" x14ac:dyDescent="0.25">
      <c r="A19" s="32">
        <v>6</v>
      </c>
      <c r="B19" s="50"/>
      <c r="C19" s="57" t="str">
        <f t="shared" si="6"/>
        <v/>
      </c>
      <c r="D19" s="53" t="str">
        <f t="shared" si="7"/>
        <v/>
      </c>
      <c r="E19" s="58" t="str">
        <f t="shared" si="8"/>
        <v/>
      </c>
      <c r="F19" s="59">
        <f t="shared" si="0"/>
        <v>6</v>
      </c>
      <c r="G19" s="60" t="str">
        <f t="shared" si="3"/>
        <v/>
      </c>
      <c r="H19" s="60" t="str">
        <f t="shared" si="4"/>
        <v/>
      </c>
      <c r="I19" s="60" t="str">
        <f>IF(B19&lt;&gt;"",AVERAGE(B$14:$B19),"")</f>
        <v/>
      </c>
      <c r="J19" s="60" t="str">
        <f>IF(B19&lt;&gt;"",STDEV(B$14:$B19),"")</f>
        <v/>
      </c>
      <c r="K19" s="60" t="str">
        <f t="shared" si="5"/>
        <v/>
      </c>
      <c r="L19" s="60" t="str">
        <f t="shared" si="9"/>
        <v/>
      </c>
      <c r="M19" s="126"/>
      <c r="N19" s="126"/>
      <c r="O19" s="126"/>
      <c r="AF19" s="4">
        <f t="shared" si="1"/>
        <v>1</v>
      </c>
      <c r="AG19" s="4">
        <f t="shared" si="2"/>
        <v>6</v>
      </c>
    </row>
    <row r="20" spans="1:33" x14ac:dyDescent="0.25">
      <c r="A20" s="32">
        <v>7</v>
      </c>
      <c r="B20" s="50"/>
      <c r="C20" s="61" t="str">
        <f t="shared" si="6"/>
        <v/>
      </c>
      <c r="D20" s="53" t="str">
        <f t="shared" si="7"/>
        <v/>
      </c>
      <c r="E20" s="58" t="str">
        <f t="shared" si="8"/>
        <v/>
      </c>
      <c r="F20" s="59">
        <f t="shared" si="0"/>
        <v>7</v>
      </c>
      <c r="G20" s="60" t="str">
        <f t="shared" si="3"/>
        <v/>
      </c>
      <c r="H20" s="60" t="str">
        <f t="shared" si="4"/>
        <v/>
      </c>
      <c r="I20" s="60" t="str">
        <f>IF(B20&lt;&gt;"",AVERAGE(B$14:$B20),"")</f>
        <v/>
      </c>
      <c r="J20" s="60" t="str">
        <f>IF(B20&lt;&gt;"",STDEV(B$14:$B20),"")</f>
        <v/>
      </c>
      <c r="K20" s="60" t="str">
        <f t="shared" si="5"/>
        <v/>
      </c>
      <c r="L20" s="60" t="str">
        <f t="shared" si="9"/>
        <v/>
      </c>
      <c r="M20" s="126"/>
      <c r="N20" s="126"/>
      <c r="O20" s="126"/>
      <c r="AF20" s="4">
        <f t="shared" si="1"/>
        <v>1</v>
      </c>
      <c r="AG20" s="4">
        <f t="shared" si="2"/>
        <v>7</v>
      </c>
    </row>
    <row r="21" spans="1:33" x14ac:dyDescent="0.25">
      <c r="A21" s="32">
        <v>8</v>
      </c>
      <c r="B21" s="50"/>
      <c r="C21" s="61" t="str">
        <f t="shared" si="6"/>
        <v/>
      </c>
      <c r="D21" s="53" t="str">
        <f t="shared" si="7"/>
        <v/>
      </c>
      <c r="E21" s="58" t="str">
        <f t="shared" si="8"/>
        <v/>
      </c>
      <c r="F21" s="59">
        <f t="shared" si="0"/>
        <v>8</v>
      </c>
      <c r="G21" s="60" t="str">
        <f t="shared" si="3"/>
        <v/>
      </c>
      <c r="H21" s="60" t="str">
        <f t="shared" si="4"/>
        <v/>
      </c>
      <c r="I21" s="60" t="str">
        <f>IF(B21&lt;&gt;"",AVERAGE(B$14:$B21),"")</f>
        <v/>
      </c>
      <c r="J21" s="60" t="str">
        <f>IF(B21&lt;&gt;"",STDEV(B$14:$B21),"")</f>
        <v/>
      </c>
      <c r="K21" s="60" t="str">
        <f t="shared" si="5"/>
        <v/>
      </c>
      <c r="L21" s="60" t="str">
        <f t="shared" si="9"/>
        <v/>
      </c>
      <c r="M21" s="126"/>
      <c r="N21" s="126"/>
      <c r="O21" s="126"/>
      <c r="AF21" s="4">
        <f t="shared" si="1"/>
        <v>1</v>
      </c>
      <c r="AG21" s="4">
        <f t="shared" si="2"/>
        <v>8</v>
      </c>
    </row>
    <row r="22" spans="1:33" x14ac:dyDescent="0.25">
      <c r="A22" s="32">
        <v>9</v>
      </c>
      <c r="B22" s="50"/>
      <c r="C22" s="61" t="str">
        <f t="shared" si="6"/>
        <v/>
      </c>
      <c r="D22" s="53" t="str">
        <f t="shared" si="7"/>
        <v/>
      </c>
      <c r="E22" s="58" t="str">
        <f t="shared" si="8"/>
        <v/>
      </c>
      <c r="F22" s="59">
        <f t="shared" si="0"/>
        <v>9</v>
      </c>
      <c r="G22" s="60" t="str">
        <f t="shared" si="3"/>
        <v/>
      </c>
      <c r="H22" s="60" t="str">
        <f t="shared" si="4"/>
        <v/>
      </c>
      <c r="I22" s="60" t="str">
        <f>IF(B22&lt;&gt;"",AVERAGE(B$14:$B22),"")</f>
        <v/>
      </c>
      <c r="J22" s="60" t="str">
        <f>IF(B22&lt;&gt;"",STDEV(B$14:$B22),"")</f>
        <v/>
      </c>
      <c r="K22" s="60" t="str">
        <f t="shared" si="5"/>
        <v/>
      </c>
      <c r="L22" s="60" t="str">
        <f t="shared" si="9"/>
        <v/>
      </c>
      <c r="M22" s="127" t="s">
        <v>63</v>
      </c>
      <c r="N22" s="128"/>
      <c r="O22" s="129"/>
      <c r="AF22" s="4">
        <f t="shared" si="1"/>
        <v>1</v>
      </c>
      <c r="AG22" s="4">
        <f t="shared" si="2"/>
        <v>9</v>
      </c>
    </row>
    <row r="23" spans="1:33" x14ac:dyDescent="0.25">
      <c r="A23" s="32">
        <v>10</v>
      </c>
      <c r="B23" s="50"/>
      <c r="C23" s="61" t="str">
        <f t="shared" si="6"/>
        <v/>
      </c>
      <c r="D23" s="53" t="str">
        <f t="shared" si="7"/>
        <v/>
      </c>
      <c r="E23" s="58" t="str">
        <f t="shared" si="8"/>
        <v/>
      </c>
      <c r="F23" s="59">
        <f t="shared" si="0"/>
        <v>10</v>
      </c>
      <c r="G23" s="60" t="str">
        <f t="shared" si="3"/>
        <v/>
      </c>
      <c r="H23" s="60" t="str">
        <f t="shared" si="4"/>
        <v/>
      </c>
      <c r="I23" s="60" t="str">
        <f>IF(B23&lt;&gt;"",AVERAGE(B$14:$B23),"")</f>
        <v/>
      </c>
      <c r="J23" s="60" t="str">
        <f>IF(B23&lt;&gt;"",STDEV(B$14:$B23),"")</f>
        <v/>
      </c>
      <c r="K23" s="60" t="str">
        <f t="shared" si="5"/>
        <v/>
      </c>
      <c r="L23" s="60" t="str">
        <f t="shared" si="9"/>
        <v/>
      </c>
      <c r="M23" s="106"/>
      <c r="N23" s="107"/>
      <c r="O23" s="130"/>
      <c r="AF23" s="4">
        <f t="shared" si="1"/>
        <v>1</v>
      </c>
      <c r="AG23" s="4">
        <f t="shared" si="2"/>
        <v>10</v>
      </c>
    </row>
    <row r="24" spans="1:33" x14ac:dyDescent="0.25">
      <c r="A24" s="32">
        <v>11</v>
      </c>
      <c r="B24" s="50"/>
      <c r="C24" s="61" t="str">
        <f t="shared" si="6"/>
        <v/>
      </c>
      <c r="D24" s="53" t="str">
        <f t="shared" si="7"/>
        <v/>
      </c>
      <c r="E24" s="58" t="str">
        <f t="shared" si="8"/>
        <v/>
      </c>
      <c r="F24" s="59">
        <f t="shared" si="0"/>
        <v>11</v>
      </c>
      <c r="G24" s="60" t="str">
        <f t="shared" si="3"/>
        <v/>
      </c>
      <c r="H24" s="60" t="str">
        <f t="shared" si="4"/>
        <v/>
      </c>
      <c r="I24" s="60" t="str">
        <f>IF(B24&lt;&gt;"",AVERAGE(B$14:$B24),"")</f>
        <v/>
      </c>
      <c r="J24" s="60" t="str">
        <f>IF(B24&lt;&gt;"",STDEV(B$14:$B24),"")</f>
        <v/>
      </c>
      <c r="K24" s="60" t="str">
        <f t="shared" si="5"/>
        <v/>
      </c>
      <c r="L24" s="60" t="str">
        <f t="shared" si="9"/>
        <v/>
      </c>
      <c r="M24" s="106"/>
      <c r="N24" s="107"/>
      <c r="O24" s="130"/>
      <c r="AF24" s="4">
        <f t="shared" si="1"/>
        <v>1</v>
      </c>
      <c r="AG24" s="4">
        <f t="shared" si="2"/>
        <v>11</v>
      </c>
    </row>
    <row r="25" spans="1:33" x14ac:dyDescent="0.25">
      <c r="A25" s="32">
        <v>12</v>
      </c>
      <c r="B25" s="50"/>
      <c r="C25" s="61" t="str">
        <f t="shared" si="6"/>
        <v/>
      </c>
      <c r="D25" s="53" t="str">
        <f t="shared" si="7"/>
        <v/>
      </c>
      <c r="E25" s="58" t="str">
        <f t="shared" si="8"/>
        <v/>
      </c>
      <c r="F25" s="59">
        <f t="shared" si="0"/>
        <v>12</v>
      </c>
      <c r="G25" s="60" t="str">
        <f t="shared" si="3"/>
        <v/>
      </c>
      <c r="H25" s="60" t="str">
        <f t="shared" si="4"/>
        <v/>
      </c>
      <c r="I25" s="60" t="str">
        <f>IF(B25&lt;&gt;"",AVERAGE(B$14:$B25),"")</f>
        <v/>
      </c>
      <c r="J25" s="60" t="str">
        <f>IF(B25&lt;&gt;"",STDEV(B$14:$B25),"")</f>
        <v/>
      </c>
      <c r="K25" s="60" t="str">
        <f t="shared" si="5"/>
        <v/>
      </c>
      <c r="L25" s="60" t="str">
        <f t="shared" si="9"/>
        <v/>
      </c>
      <c r="M25" s="131"/>
      <c r="N25" s="132"/>
      <c r="O25" s="133"/>
      <c r="AF25" s="4">
        <f t="shared" si="1"/>
        <v>1</v>
      </c>
      <c r="AG25" s="4">
        <f t="shared" si="2"/>
        <v>12</v>
      </c>
    </row>
    <row r="26" spans="1:33" ht="15" customHeight="1" x14ac:dyDescent="0.25">
      <c r="A26" s="32">
        <v>13</v>
      </c>
      <c r="B26" s="50"/>
      <c r="C26" s="61" t="str">
        <f t="shared" si="6"/>
        <v/>
      </c>
      <c r="D26" s="53" t="str">
        <f t="shared" si="7"/>
        <v/>
      </c>
      <c r="E26" s="58" t="str">
        <f t="shared" si="8"/>
        <v/>
      </c>
      <c r="F26" s="59">
        <f t="shared" si="0"/>
        <v>13</v>
      </c>
      <c r="G26" s="60" t="str">
        <f t="shared" si="3"/>
        <v/>
      </c>
      <c r="H26" s="60" t="str">
        <f t="shared" si="4"/>
        <v/>
      </c>
      <c r="I26" s="60" t="str">
        <f>IF(B26&lt;&gt;"",AVERAGE(B$14:$B26),"")</f>
        <v/>
      </c>
      <c r="J26" s="60" t="str">
        <f>IF(B26&lt;&gt;"",STDEV(B$14:$B26),"")</f>
        <v/>
      </c>
      <c r="K26" s="60" t="str">
        <f t="shared" si="5"/>
        <v/>
      </c>
      <c r="L26" s="60" t="str">
        <f t="shared" si="9"/>
        <v/>
      </c>
      <c r="M26" s="127" t="s">
        <v>64</v>
      </c>
      <c r="N26" s="128"/>
      <c r="O26" s="129"/>
      <c r="AF26" s="4">
        <f t="shared" si="1"/>
        <v>1</v>
      </c>
      <c r="AG26" s="4">
        <f t="shared" si="2"/>
        <v>13</v>
      </c>
    </row>
    <row r="27" spans="1:33" x14ac:dyDescent="0.25">
      <c r="A27" s="32">
        <v>14</v>
      </c>
      <c r="B27" s="50"/>
      <c r="C27" s="61" t="str">
        <f t="shared" si="6"/>
        <v/>
      </c>
      <c r="D27" s="53" t="str">
        <f t="shared" si="7"/>
        <v/>
      </c>
      <c r="E27" s="58" t="str">
        <f t="shared" si="8"/>
        <v/>
      </c>
      <c r="F27" s="59">
        <f t="shared" si="0"/>
        <v>14</v>
      </c>
      <c r="G27" s="60" t="str">
        <f t="shared" si="3"/>
        <v/>
      </c>
      <c r="H27" s="60" t="str">
        <f t="shared" si="4"/>
        <v/>
      </c>
      <c r="I27" s="60" t="str">
        <f>IF(B27&lt;&gt;"",AVERAGE(B$14:$B27),"")</f>
        <v/>
      </c>
      <c r="J27" s="60" t="str">
        <f>IF(B27&lt;&gt;"",STDEV(B$14:$B27),"")</f>
        <v/>
      </c>
      <c r="K27" s="60" t="str">
        <f t="shared" si="5"/>
        <v/>
      </c>
      <c r="L27" s="60" t="str">
        <f t="shared" si="9"/>
        <v/>
      </c>
      <c r="M27" s="106"/>
      <c r="N27" s="107"/>
      <c r="O27" s="130"/>
      <c r="AF27" s="4">
        <f t="shared" si="1"/>
        <v>1</v>
      </c>
      <c r="AG27" s="4">
        <f t="shared" si="2"/>
        <v>14</v>
      </c>
    </row>
    <row r="28" spans="1:33" x14ac:dyDescent="0.25">
      <c r="A28" s="32">
        <v>15</v>
      </c>
      <c r="B28" s="50"/>
      <c r="C28" s="61" t="str">
        <f t="shared" si="6"/>
        <v/>
      </c>
      <c r="D28" s="53" t="str">
        <f t="shared" si="7"/>
        <v/>
      </c>
      <c r="E28" s="58" t="str">
        <f t="shared" si="8"/>
        <v/>
      </c>
      <c r="F28" s="59">
        <f t="shared" si="0"/>
        <v>15</v>
      </c>
      <c r="G28" s="60" t="str">
        <f t="shared" si="3"/>
        <v/>
      </c>
      <c r="H28" s="60" t="str">
        <f t="shared" si="4"/>
        <v/>
      </c>
      <c r="I28" s="60" t="str">
        <f>IF(B28&lt;&gt;"",AVERAGE(B$14:$B28),"")</f>
        <v/>
      </c>
      <c r="J28" s="60" t="str">
        <f>IF(B28&lt;&gt;"",STDEV(B$14:$B28),"")</f>
        <v/>
      </c>
      <c r="K28" s="60" t="str">
        <f t="shared" si="5"/>
        <v/>
      </c>
      <c r="L28" s="60" t="str">
        <f t="shared" si="9"/>
        <v/>
      </c>
      <c r="M28" s="106"/>
      <c r="N28" s="107"/>
      <c r="O28" s="130"/>
      <c r="AF28" s="4">
        <f t="shared" si="1"/>
        <v>1</v>
      </c>
      <c r="AG28" s="4">
        <f t="shared" si="2"/>
        <v>15</v>
      </c>
    </row>
    <row r="29" spans="1:33" x14ac:dyDescent="0.25">
      <c r="A29" s="32">
        <v>16</v>
      </c>
      <c r="B29" s="50"/>
      <c r="C29" s="61" t="str">
        <f t="shared" si="6"/>
        <v/>
      </c>
      <c r="D29" s="53" t="str">
        <f t="shared" si="7"/>
        <v/>
      </c>
      <c r="E29" s="58" t="str">
        <f t="shared" si="8"/>
        <v/>
      </c>
      <c r="F29" s="59">
        <f t="shared" si="0"/>
        <v>16</v>
      </c>
      <c r="G29" s="60" t="str">
        <f t="shared" si="3"/>
        <v/>
      </c>
      <c r="H29" s="60" t="str">
        <f t="shared" si="4"/>
        <v/>
      </c>
      <c r="I29" s="60" t="str">
        <f>IF(B29&lt;&gt;"",AVERAGE(B$14:$B29),"")</f>
        <v/>
      </c>
      <c r="J29" s="60" t="str">
        <f>IF(B29&lt;&gt;"",STDEV(B$14:$B29),"")</f>
        <v/>
      </c>
      <c r="K29" s="60" t="str">
        <f t="shared" si="5"/>
        <v/>
      </c>
      <c r="L29" s="60" t="str">
        <f t="shared" si="9"/>
        <v/>
      </c>
      <c r="M29" s="131"/>
      <c r="N29" s="132"/>
      <c r="O29" s="133"/>
      <c r="AF29" s="4">
        <f t="shared" si="1"/>
        <v>1</v>
      </c>
      <c r="AG29" s="4">
        <f t="shared" si="2"/>
        <v>16</v>
      </c>
    </row>
    <row r="30" spans="1:33" ht="15" customHeight="1" x14ac:dyDescent="0.25">
      <c r="A30" s="32">
        <v>17</v>
      </c>
      <c r="B30" s="50"/>
      <c r="C30" s="61" t="str">
        <f t="shared" si="6"/>
        <v/>
      </c>
      <c r="D30" s="53" t="str">
        <f t="shared" si="7"/>
        <v/>
      </c>
      <c r="E30" s="58" t="str">
        <f t="shared" si="8"/>
        <v/>
      </c>
      <c r="F30" s="59">
        <f t="shared" si="0"/>
        <v>17</v>
      </c>
      <c r="G30" s="60" t="str">
        <f t="shared" si="3"/>
        <v/>
      </c>
      <c r="H30" s="60" t="str">
        <f t="shared" si="4"/>
        <v/>
      </c>
      <c r="I30" s="60" t="str">
        <f>IF(B30&lt;&gt;"",AVERAGE(B$14:$B30),"")</f>
        <v/>
      </c>
      <c r="J30" s="60" t="str">
        <f>IF(B30&lt;&gt;"",STDEV(B$14:$B30),"")</f>
        <v/>
      </c>
      <c r="K30" s="60" t="str">
        <f t="shared" si="5"/>
        <v/>
      </c>
      <c r="L30" s="60" t="str">
        <f t="shared" si="9"/>
        <v/>
      </c>
      <c r="M30" s="127" t="s">
        <v>65</v>
      </c>
      <c r="N30" s="128"/>
      <c r="O30" s="129"/>
      <c r="AF30" s="4">
        <f t="shared" si="1"/>
        <v>1</v>
      </c>
      <c r="AG30" s="4">
        <f t="shared" si="2"/>
        <v>17</v>
      </c>
    </row>
    <row r="31" spans="1:33" x14ac:dyDescent="0.25">
      <c r="A31" s="32">
        <v>18</v>
      </c>
      <c r="B31" s="50"/>
      <c r="C31" s="61" t="str">
        <f t="shared" si="6"/>
        <v/>
      </c>
      <c r="D31" s="53" t="str">
        <f t="shared" si="7"/>
        <v/>
      </c>
      <c r="E31" s="58" t="str">
        <f t="shared" si="8"/>
        <v/>
      </c>
      <c r="F31" s="59">
        <f t="shared" si="0"/>
        <v>18</v>
      </c>
      <c r="G31" s="60" t="str">
        <f t="shared" si="3"/>
        <v/>
      </c>
      <c r="H31" s="60" t="str">
        <f t="shared" si="4"/>
        <v/>
      </c>
      <c r="I31" s="60" t="str">
        <f>IF(B31&lt;&gt;"",AVERAGE(B$14:$B31),"")</f>
        <v/>
      </c>
      <c r="J31" s="60" t="str">
        <f>IF(B31&lt;&gt;"",STDEV(B$14:$B31),"")</f>
        <v/>
      </c>
      <c r="K31" s="60" t="str">
        <f t="shared" si="5"/>
        <v/>
      </c>
      <c r="L31" s="60" t="str">
        <f t="shared" si="9"/>
        <v/>
      </c>
      <c r="M31" s="106"/>
      <c r="N31" s="107"/>
      <c r="O31" s="130"/>
      <c r="AF31" s="4">
        <f t="shared" si="1"/>
        <v>1</v>
      </c>
      <c r="AG31" s="4">
        <f t="shared" si="2"/>
        <v>18</v>
      </c>
    </row>
    <row r="32" spans="1:33" x14ac:dyDescent="0.25">
      <c r="A32" s="32">
        <v>19</v>
      </c>
      <c r="B32" s="50"/>
      <c r="C32" s="61" t="str">
        <f t="shared" si="6"/>
        <v/>
      </c>
      <c r="D32" s="53" t="str">
        <f t="shared" si="7"/>
        <v/>
      </c>
      <c r="E32" s="58" t="str">
        <f t="shared" si="8"/>
        <v/>
      </c>
      <c r="F32" s="59">
        <f t="shared" si="0"/>
        <v>19</v>
      </c>
      <c r="G32" s="60" t="str">
        <f t="shared" si="3"/>
        <v/>
      </c>
      <c r="H32" s="60" t="str">
        <f t="shared" si="4"/>
        <v/>
      </c>
      <c r="I32" s="60" t="str">
        <f>IF(B32&lt;&gt;"",AVERAGE(B$14:$B32),"")</f>
        <v/>
      </c>
      <c r="J32" s="60" t="str">
        <f>IF(B32&lt;&gt;"",STDEV(B$14:$B32),"")</f>
        <v/>
      </c>
      <c r="K32" s="60" t="str">
        <f t="shared" si="5"/>
        <v/>
      </c>
      <c r="L32" s="60" t="str">
        <f t="shared" si="9"/>
        <v/>
      </c>
      <c r="M32" s="106"/>
      <c r="N32" s="107"/>
      <c r="O32" s="130"/>
      <c r="AF32" s="4">
        <f t="shared" si="1"/>
        <v>1</v>
      </c>
      <c r="AG32" s="4">
        <f t="shared" si="2"/>
        <v>19</v>
      </c>
    </row>
    <row r="33" spans="1:33" x14ac:dyDescent="0.25">
      <c r="A33" s="32">
        <v>20</v>
      </c>
      <c r="B33" s="50"/>
      <c r="C33" s="61" t="str">
        <f t="shared" si="6"/>
        <v/>
      </c>
      <c r="D33" s="53" t="str">
        <f t="shared" si="7"/>
        <v/>
      </c>
      <c r="E33" s="58" t="str">
        <f t="shared" si="8"/>
        <v/>
      </c>
      <c r="F33" s="59">
        <f t="shared" si="0"/>
        <v>20</v>
      </c>
      <c r="G33" s="60" t="str">
        <f t="shared" si="3"/>
        <v/>
      </c>
      <c r="H33" s="60" t="str">
        <f t="shared" si="4"/>
        <v/>
      </c>
      <c r="I33" s="60" t="str">
        <f>IF(B33&lt;&gt;"",AVERAGE(B$14:$B33),"")</f>
        <v/>
      </c>
      <c r="J33" s="60" t="str">
        <f>IF(B33&lt;&gt;"",STDEV(B$14:$B33),"")</f>
        <v/>
      </c>
      <c r="K33" s="60" t="str">
        <f t="shared" si="5"/>
        <v/>
      </c>
      <c r="L33" s="60" t="str">
        <f t="shared" si="9"/>
        <v/>
      </c>
      <c r="M33" s="131"/>
      <c r="N33" s="132"/>
      <c r="O33" s="133"/>
      <c r="AF33" s="4">
        <f t="shared" si="1"/>
        <v>1</v>
      </c>
      <c r="AG33" s="4">
        <f t="shared" si="2"/>
        <v>20</v>
      </c>
    </row>
    <row r="34" spans="1:33" ht="15" customHeight="1" x14ac:dyDescent="0.25">
      <c r="A34" s="32">
        <v>21</v>
      </c>
      <c r="B34" s="50"/>
      <c r="C34" s="61" t="str">
        <f t="shared" si="6"/>
        <v/>
      </c>
      <c r="D34" s="53" t="str">
        <f t="shared" si="7"/>
        <v/>
      </c>
      <c r="E34" s="58" t="str">
        <f t="shared" si="8"/>
        <v/>
      </c>
      <c r="F34" s="59">
        <f t="shared" si="0"/>
        <v>21</v>
      </c>
      <c r="G34" s="60" t="str">
        <f t="shared" si="3"/>
        <v/>
      </c>
      <c r="H34" s="60" t="str">
        <f t="shared" si="4"/>
        <v/>
      </c>
      <c r="I34" s="60" t="str">
        <f>IF(B34&lt;&gt;"",AVERAGE(B$14:$B34),"")</f>
        <v/>
      </c>
      <c r="J34" s="60" t="str">
        <f>IF(B34&lt;&gt;"",STDEV(B$14:$B34),"")</f>
        <v/>
      </c>
      <c r="K34" s="60" t="str">
        <f t="shared" si="5"/>
        <v/>
      </c>
      <c r="L34" s="60" t="str">
        <f t="shared" si="9"/>
        <v/>
      </c>
      <c r="M34" s="126" t="s">
        <v>66</v>
      </c>
      <c r="N34" s="126"/>
      <c r="O34" s="126"/>
      <c r="AF34" s="4">
        <f t="shared" si="1"/>
        <v>1</v>
      </c>
      <c r="AG34" s="4">
        <f t="shared" si="2"/>
        <v>21</v>
      </c>
    </row>
    <row r="35" spans="1:33" x14ac:dyDescent="0.25">
      <c r="A35" s="32">
        <v>22</v>
      </c>
      <c r="B35" s="50"/>
      <c r="C35" s="61" t="str">
        <f t="shared" si="6"/>
        <v/>
      </c>
      <c r="D35" s="53" t="str">
        <f t="shared" si="7"/>
        <v/>
      </c>
      <c r="E35" s="58" t="str">
        <f t="shared" si="8"/>
        <v/>
      </c>
      <c r="F35" s="59">
        <f t="shared" si="0"/>
        <v>22</v>
      </c>
      <c r="G35" s="60" t="str">
        <f t="shared" si="3"/>
        <v/>
      </c>
      <c r="H35" s="60" t="str">
        <f t="shared" si="4"/>
        <v/>
      </c>
      <c r="I35" s="60" t="str">
        <f>IF(B35&lt;&gt;"",AVERAGE(B$14:$B35),"")</f>
        <v/>
      </c>
      <c r="J35" s="60" t="str">
        <f>IF(B35&lt;&gt;"",STDEV(B$14:$B35),"")</f>
        <v/>
      </c>
      <c r="K35" s="60" t="str">
        <f t="shared" si="5"/>
        <v/>
      </c>
      <c r="L35" s="60" t="str">
        <f t="shared" si="9"/>
        <v/>
      </c>
      <c r="M35" s="126"/>
      <c r="N35" s="126"/>
      <c r="O35" s="126"/>
      <c r="AF35" s="4">
        <f t="shared" si="1"/>
        <v>1</v>
      </c>
      <c r="AG35" s="4">
        <f t="shared" si="2"/>
        <v>22</v>
      </c>
    </row>
    <row r="36" spans="1:33" x14ac:dyDescent="0.25">
      <c r="A36" s="32">
        <v>23</v>
      </c>
      <c r="B36" s="50"/>
      <c r="C36" s="61" t="str">
        <f t="shared" si="6"/>
        <v/>
      </c>
      <c r="D36" s="53" t="str">
        <f t="shared" si="7"/>
        <v/>
      </c>
      <c r="E36" s="58" t="str">
        <f t="shared" si="8"/>
        <v/>
      </c>
      <c r="F36" s="59">
        <f t="shared" si="0"/>
        <v>23</v>
      </c>
      <c r="G36" s="60" t="str">
        <f t="shared" si="3"/>
        <v/>
      </c>
      <c r="H36" s="60" t="str">
        <f t="shared" si="4"/>
        <v/>
      </c>
      <c r="I36" s="60" t="str">
        <f>IF(B36&lt;&gt;"",AVERAGE(B$14:$B36),"")</f>
        <v/>
      </c>
      <c r="J36" s="60" t="str">
        <f>IF(B36&lt;&gt;"",STDEV(B$14:$B36),"")</f>
        <v/>
      </c>
      <c r="K36" s="60" t="str">
        <f t="shared" si="5"/>
        <v/>
      </c>
      <c r="L36" s="60" t="str">
        <f t="shared" si="9"/>
        <v/>
      </c>
      <c r="M36" s="126"/>
      <c r="N36" s="126"/>
      <c r="O36" s="126"/>
      <c r="AF36" s="4">
        <f t="shared" si="1"/>
        <v>1</v>
      </c>
      <c r="AG36" s="4">
        <f t="shared" si="2"/>
        <v>23</v>
      </c>
    </row>
    <row r="37" spans="1:33" x14ac:dyDescent="0.25">
      <c r="A37" s="32">
        <v>24</v>
      </c>
      <c r="B37" s="50"/>
      <c r="C37" s="61" t="str">
        <f t="shared" si="6"/>
        <v/>
      </c>
      <c r="D37" s="53" t="str">
        <f t="shared" si="7"/>
        <v/>
      </c>
      <c r="E37" s="58" t="str">
        <f t="shared" si="8"/>
        <v/>
      </c>
      <c r="F37" s="59">
        <f t="shared" si="0"/>
        <v>24</v>
      </c>
      <c r="G37" s="60" t="str">
        <f t="shared" si="3"/>
        <v/>
      </c>
      <c r="H37" s="60" t="str">
        <f t="shared" si="4"/>
        <v/>
      </c>
      <c r="I37" s="60" t="str">
        <f>IF(B37&lt;&gt;"",AVERAGE(B$14:$B37),"")</f>
        <v/>
      </c>
      <c r="J37" s="60" t="str">
        <f>IF(B37&lt;&gt;"",STDEV(B$14:$B37),"")</f>
        <v/>
      </c>
      <c r="K37" s="60" t="str">
        <f t="shared" si="5"/>
        <v/>
      </c>
      <c r="L37" s="60" t="str">
        <f t="shared" si="9"/>
        <v/>
      </c>
      <c r="M37" s="126"/>
      <c r="N37" s="126"/>
      <c r="O37" s="126"/>
      <c r="AF37" s="4">
        <f t="shared" si="1"/>
        <v>1</v>
      </c>
      <c r="AG37" s="4">
        <f t="shared" si="2"/>
        <v>24</v>
      </c>
    </row>
    <row r="38" spans="1:33" x14ac:dyDescent="0.25">
      <c r="A38" s="32">
        <v>25</v>
      </c>
      <c r="B38" s="50"/>
      <c r="C38" s="61" t="str">
        <f t="shared" si="6"/>
        <v/>
      </c>
      <c r="D38" s="53" t="str">
        <f t="shared" si="7"/>
        <v/>
      </c>
      <c r="E38" s="58" t="str">
        <f t="shared" si="8"/>
        <v/>
      </c>
      <c r="F38" s="59">
        <f t="shared" si="0"/>
        <v>25</v>
      </c>
      <c r="G38" s="60" t="str">
        <f t="shared" si="3"/>
        <v/>
      </c>
      <c r="H38" s="60" t="str">
        <f t="shared" si="4"/>
        <v/>
      </c>
      <c r="I38" s="60" t="str">
        <f>IF(B38&lt;&gt;"",AVERAGE(B$14:$B38),"")</f>
        <v/>
      </c>
      <c r="J38" s="60" t="str">
        <f>IF(B38&lt;&gt;"",STDEV(B$14:$B38),"")</f>
        <v/>
      </c>
      <c r="K38" s="60" t="str">
        <f t="shared" si="5"/>
        <v/>
      </c>
      <c r="L38" s="60" t="str">
        <f t="shared" si="9"/>
        <v/>
      </c>
      <c r="M38" s="126" t="s">
        <v>31</v>
      </c>
      <c r="N38" s="126"/>
      <c r="O38" s="126"/>
      <c r="AF38" s="4">
        <f t="shared" si="1"/>
        <v>1</v>
      </c>
      <c r="AG38" s="4">
        <f t="shared" si="2"/>
        <v>25</v>
      </c>
    </row>
    <row r="39" spans="1:33" x14ac:dyDescent="0.25">
      <c r="A39" s="32">
        <v>26</v>
      </c>
      <c r="B39" s="50"/>
      <c r="C39" s="61" t="str">
        <f t="shared" si="6"/>
        <v/>
      </c>
      <c r="D39" s="53" t="str">
        <f t="shared" si="7"/>
        <v/>
      </c>
      <c r="E39" s="58" t="str">
        <f t="shared" si="8"/>
        <v/>
      </c>
      <c r="F39" s="59">
        <f t="shared" si="0"/>
        <v>26</v>
      </c>
      <c r="G39" s="60" t="str">
        <f t="shared" si="3"/>
        <v/>
      </c>
      <c r="H39" s="60" t="str">
        <f t="shared" si="4"/>
        <v/>
      </c>
      <c r="I39" s="60" t="str">
        <f>IF(B39&lt;&gt;"",AVERAGE(B$14:$B39),"")</f>
        <v/>
      </c>
      <c r="J39" s="60" t="str">
        <f>IF(B39&lt;&gt;"",STDEV(B$14:$B39),"")</f>
        <v/>
      </c>
      <c r="K39" s="60" t="str">
        <f t="shared" si="5"/>
        <v/>
      </c>
      <c r="L39" s="60" t="str">
        <f t="shared" si="9"/>
        <v/>
      </c>
      <c r="M39" s="126"/>
      <c r="N39" s="126"/>
      <c r="O39" s="126"/>
      <c r="AF39" s="4">
        <f t="shared" si="1"/>
        <v>1</v>
      </c>
      <c r="AG39" s="4">
        <f t="shared" si="2"/>
        <v>26</v>
      </c>
    </row>
    <row r="40" spans="1:33" x14ac:dyDescent="0.25">
      <c r="A40" s="32">
        <v>27</v>
      </c>
      <c r="B40" s="50"/>
      <c r="C40" s="61" t="str">
        <f t="shared" si="6"/>
        <v/>
      </c>
      <c r="D40" s="53" t="str">
        <f t="shared" si="7"/>
        <v/>
      </c>
      <c r="E40" s="58" t="str">
        <f t="shared" si="8"/>
        <v/>
      </c>
      <c r="F40" s="59">
        <f t="shared" si="0"/>
        <v>27</v>
      </c>
      <c r="G40" s="60" t="str">
        <f t="shared" si="3"/>
        <v/>
      </c>
      <c r="H40" s="60" t="str">
        <f t="shared" si="4"/>
        <v/>
      </c>
      <c r="I40" s="60" t="str">
        <f>IF(B40&lt;&gt;"",AVERAGE(B$14:$B40),"")</f>
        <v/>
      </c>
      <c r="J40" s="60" t="str">
        <f>IF(B40&lt;&gt;"",STDEV(B$14:$B40),"")</f>
        <v/>
      </c>
      <c r="K40" s="60" t="str">
        <f t="shared" si="5"/>
        <v/>
      </c>
      <c r="L40" s="60" t="str">
        <f t="shared" si="9"/>
        <v/>
      </c>
      <c r="M40" s="126"/>
      <c r="N40" s="126"/>
      <c r="O40" s="126"/>
      <c r="AF40" s="4">
        <f t="shared" si="1"/>
        <v>1</v>
      </c>
      <c r="AG40" s="4">
        <f t="shared" si="2"/>
        <v>27</v>
      </c>
    </row>
    <row r="41" spans="1:33" x14ac:dyDescent="0.25">
      <c r="A41" s="32">
        <v>28</v>
      </c>
      <c r="B41" s="50"/>
      <c r="C41" s="61" t="str">
        <f t="shared" si="6"/>
        <v/>
      </c>
      <c r="D41" s="53" t="str">
        <f t="shared" si="7"/>
        <v/>
      </c>
      <c r="E41" s="58" t="str">
        <f t="shared" si="8"/>
        <v/>
      </c>
      <c r="F41" s="59">
        <f t="shared" si="0"/>
        <v>28</v>
      </c>
      <c r="G41" s="60" t="str">
        <f t="shared" si="3"/>
        <v/>
      </c>
      <c r="H41" s="60" t="str">
        <f t="shared" si="4"/>
        <v/>
      </c>
      <c r="I41" s="60" t="str">
        <f>IF(B41&lt;&gt;"",AVERAGE(B$14:$B41),"")</f>
        <v/>
      </c>
      <c r="J41" s="60" t="str">
        <f>IF(B41&lt;&gt;"",STDEV(B$14:$B41),"")</f>
        <v/>
      </c>
      <c r="K41" s="60" t="str">
        <f t="shared" si="5"/>
        <v/>
      </c>
      <c r="L41" s="60" t="str">
        <f t="shared" si="9"/>
        <v/>
      </c>
      <c r="M41" s="126"/>
      <c r="N41" s="126"/>
      <c r="O41" s="126"/>
      <c r="AF41" s="4">
        <f t="shared" si="1"/>
        <v>1</v>
      </c>
      <c r="AG41" s="4">
        <f t="shared" si="2"/>
        <v>28</v>
      </c>
    </row>
    <row r="42" spans="1:33" ht="15" customHeight="1" x14ac:dyDescent="0.25">
      <c r="A42" s="32">
        <v>29</v>
      </c>
      <c r="B42" s="50"/>
      <c r="C42" s="61" t="str">
        <f t="shared" si="6"/>
        <v/>
      </c>
      <c r="D42" s="53" t="str">
        <f t="shared" si="7"/>
        <v/>
      </c>
      <c r="E42" s="58" t="str">
        <f t="shared" si="8"/>
        <v/>
      </c>
      <c r="F42" s="59">
        <f t="shared" si="0"/>
        <v>29</v>
      </c>
      <c r="G42" s="60" t="str">
        <f t="shared" si="3"/>
        <v/>
      </c>
      <c r="H42" s="60" t="str">
        <f t="shared" si="4"/>
        <v/>
      </c>
      <c r="I42" s="60" t="str">
        <f>IF(B42&lt;&gt;"",AVERAGE(B$14:$B42),"")</f>
        <v/>
      </c>
      <c r="J42" s="60" t="str">
        <f>IF(B42&lt;&gt;"",STDEV(B$14:$B42),"")</f>
        <v/>
      </c>
      <c r="K42" s="60" t="str">
        <f t="shared" si="5"/>
        <v/>
      </c>
      <c r="L42" s="60" t="str">
        <f t="shared" si="9"/>
        <v/>
      </c>
      <c r="M42" s="126"/>
      <c r="N42" s="126"/>
      <c r="O42" s="126"/>
      <c r="AF42" s="4">
        <f t="shared" si="1"/>
        <v>1</v>
      </c>
      <c r="AG42" s="4">
        <f t="shared" si="2"/>
        <v>29</v>
      </c>
    </row>
    <row r="43" spans="1:33" x14ac:dyDescent="0.25">
      <c r="A43" s="32">
        <v>30</v>
      </c>
      <c r="B43" s="50"/>
      <c r="C43" s="61" t="str">
        <f t="shared" si="6"/>
        <v/>
      </c>
      <c r="D43" s="53" t="str">
        <f t="shared" si="7"/>
        <v/>
      </c>
      <c r="E43" s="58" t="str">
        <f t="shared" si="8"/>
        <v/>
      </c>
      <c r="F43" s="59">
        <f t="shared" si="0"/>
        <v>30</v>
      </c>
      <c r="G43" s="60" t="str">
        <f t="shared" si="3"/>
        <v/>
      </c>
      <c r="H43" s="60" t="str">
        <f t="shared" si="4"/>
        <v/>
      </c>
      <c r="I43" s="60" t="str">
        <f>IF(B43&lt;&gt;"",AVERAGE(B$14:$B43),"")</f>
        <v/>
      </c>
      <c r="J43" s="60" t="str">
        <f>IF(B43&lt;&gt;"",STDEV(B$14:$B43),"")</f>
        <v/>
      </c>
      <c r="K43" s="60" t="str">
        <f t="shared" si="5"/>
        <v/>
      </c>
      <c r="L43" s="60" t="str">
        <f t="shared" si="9"/>
        <v/>
      </c>
      <c r="M43" s="136"/>
      <c r="N43" s="136"/>
      <c r="O43" s="136"/>
      <c r="AF43" s="4">
        <f t="shared" si="1"/>
        <v>1</v>
      </c>
      <c r="AG43" s="4">
        <f t="shared" si="2"/>
        <v>30</v>
      </c>
    </row>
    <row r="44" spans="1:33" x14ac:dyDescent="0.25">
      <c r="A44" s="32">
        <v>31</v>
      </c>
      <c r="B44" s="50"/>
      <c r="C44" s="61" t="str">
        <f t="shared" si="6"/>
        <v/>
      </c>
      <c r="D44" s="53" t="str">
        <f t="shared" si="7"/>
        <v/>
      </c>
      <c r="E44" s="58" t="str">
        <f t="shared" si="8"/>
        <v/>
      </c>
      <c r="F44" s="59">
        <f t="shared" si="0"/>
        <v>31</v>
      </c>
      <c r="G44" s="60" t="str">
        <f t="shared" si="3"/>
        <v/>
      </c>
      <c r="H44" s="60" t="str">
        <f t="shared" si="4"/>
        <v/>
      </c>
      <c r="I44" s="60" t="str">
        <f>IF(B44&lt;&gt;"",AVERAGE(B$14:$B44),"")</f>
        <v/>
      </c>
      <c r="J44" s="60" t="str">
        <f>IF(B44&lt;&gt;"",STDEV(B$14:$B44),"")</f>
        <v/>
      </c>
      <c r="K44" s="60" t="str">
        <f t="shared" si="5"/>
        <v/>
      </c>
      <c r="L44" s="60" t="str">
        <f t="shared" si="9"/>
        <v/>
      </c>
      <c r="M44" s="136"/>
      <c r="N44" s="136"/>
      <c r="O44" s="136"/>
      <c r="AF44" s="4">
        <f t="shared" si="1"/>
        <v>1</v>
      </c>
      <c r="AG44" s="4">
        <f t="shared" si="2"/>
        <v>31</v>
      </c>
    </row>
    <row r="45" spans="1:33" x14ac:dyDescent="0.25">
      <c r="A45" s="32">
        <v>32</v>
      </c>
      <c r="B45" s="50"/>
      <c r="C45" s="61" t="str">
        <f t="shared" si="6"/>
        <v/>
      </c>
      <c r="D45" s="53" t="str">
        <f t="shared" si="7"/>
        <v/>
      </c>
      <c r="E45" s="58" t="str">
        <f t="shared" si="8"/>
        <v/>
      </c>
      <c r="F45" s="59">
        <f t="shared" si="0"/>
        <v>32</v>
      </c>
      <c r="G45" s="60" t="str">
        <f t="shared" si="3"/>
        <v/>
      </c>
      <c r="H45" s="60" t="str">
        <f t="shared" si="4"/>
        <v/>
      </c>
      <c r="I45" s="60" t="str">
        <f>IF(B45&lt;&gt;"",AVERAGE(B$14:$B45),"")</f>
        <v/>
      </c>
      <c r="J45" s="60" t="str">
        <f>IF(B45&lt;&gt;"",STDEV(B$14:$B45),"")</f>
        <v/>
      </c>
      <c r="K45" s="60" t="str">
        <f t="shared" si="5"/>
        <v/>
      </c>
      <c r="L45" s="60" t="str">
        <f t="shared" si="9"/>
        <v/>
      </c>
      <c r="M45" s="136"/>
      <c r="N45" s="136"/>
      <c r="O45" s="136"/>
      <c r="AF45" s="4">
        <f t="shared" si="1"/>
        <v>1</v>
      </c>
      <c r="AG45" s="4">
        <f t="shared" si="2"/>
        <v>32</v>
      </c>
    </row>
    <row r="46" spans="1:33" x14ac:dyDescent="0.25">
      <c r="A46" s="32">
        <v>33</v>
      </c>
      <c r="B46" s="50"/>
      <c r="C46" s="61" t="str">
        <f t="shared" si="6"/>
        <v/>
      </c>
      <c r="D46" s="53" t="str">
        <f t="shared" si="7"/>
        <v/>
      </c>
      <c r="E46" s="58" t="str">
        <f t="shared" si="8"/>
        <v/>
      </c>
      <c r="F46" s="59">
        <f t="shared" ref="F46:F77" si="10">$E$4+A46</f>
        <v>33</v>
      </c>
      <c r="G46" s="60" t="str">
        <f t="shared" si="3"/>
        <v/>
      </c>
      <c r="H46" s="60" t="str">
        <f t="shared" si="4"/>
        <v/>
      </c>
      <c r="I46" s="60" t="str">
        <f>IF(B46&lt;&gt;"",AVERAGE(B$14:$B46),"")</f>
        <v/>
      </c>
      <c r="J46" s="60" t="str">
        <f>IF(B46&lt;&gt;"",STDEV(B$14:$B46),"")</f>
        <v/>
      </c>
      <c r="K46" s="60" t="str">
        <f t="shared" si="5"/>
        <v/>
      </c>
      <c r="L46" s="60" t="str">
        <f t="shared" si="9"/>
        <v/>
      </c>
      <c r="M46" s="136"/>
      <c r="N46" s="136"/>
      <c r="O46" s="136"/>
      <c r="AF46" s="4">
        <f t="shared" ref="AF46:AF77" si="11">IF(C46&lt;&gt;"Again",1,0)</f>
        <v>1</v>
      </c>
      <c r="AG46" s="4">
        <f t="shared" ref="AG46:AG77" si="12">A46</f>
        <v>33</v>
      </c>
    </row>
    <row r="47" spans="1:33" x14ac:dyDescent="0.25">
      <c r="A47" s="32">
        <v>34</v>
      </c>
      <c r="B47" s="50"/>
      <c r="C47" s="61" t="str">
        <f t="shared" si="6"/>
        <v/>
      </c>
      <c r="D47" s="53" t="str">
        <f t="shared" si="7"/>
        <v/>
      </c>
      <c r="E47" s="58" t="str">
        <f t="shared" si="8"/>
        <v/>
      </c>
      <c r="F47" s="59">
        <f t="shared" si="10"/>
        <v>34</v>
      </c>
      <c r="G47" s="60" t="str">
        <f t="shared" ref="G47:G78" si="13">IF(B47&lt;&gt;"",L47-$E$9,"")</f>
        <v/>
      </c>
      <c r="H47" s="60" t="str">
        <f t="shared" ref="H47:H78" si="14">IF(B47&lt;&gt;"",L47+$E$9,"")</f>
        <v/>
      </c>
      <c r="I47" s="60" t="str">
        <f>IF(B47&lt;&gt;"",AVERAGE(B$14:$B47),"")</f>
        <v/>
      </c>
      <c r="J47" s="60" t="str">
        <f>IF(B47&lt;&gt;"",STDEV(B$14:$B47),"")</f>
        <v/>
      </c>
      <c r="K47" s="60" t="str">
        <f t="shared" ref="K47:K78" si="15">IF(B47&lt;&gt;"",($E$8^2/$E$9^2)*($E$6^2+J47^2),"")</f>
        <v/>
      </c>
      <c r="L47" s="60" t="str">
        <f t="shared" si="9"/>
        <v/>
      </c>
      <c r="M47" s="136"/>
      <c r="N47" s="136"/>
      <c r="O47" s="136"/>
      <c r="AF47" s="4">
        <f t="shared" si="11"/>
        <v>1</v>
      </c>
      <c r="AG47" s="4">
        <f t="shared" si="12"/>
        <v>34</v>
      </c>
    </row>
    <row r="48" spans="1:33" x14ac:dyDescent="0.25">
      <c r="A48" s="32">
        <v>35</v>
      </c>
      <c r="B48" s="50"/>
      <c r="C48" s="61" t="str">
        <f t="shared" si="6"/>
        <v/>
      </c>
      <c r="D48" s="53" t="str">
        <f t="shared" si="7"/>
        <v/>
      </c>
      <c r="E48" s="58" t="str">
        <f t="shared" si="8"/>
        <v/>
      </c>
      <c r="F48" s="59">
        <f t="shared" si="10"/>
        <v>35</v>
      </c>
      <c r="G48" s="60" t="str">
        <f t="shared" si="13"/>
        <v/>
      </c>
      <c r="H48" s="60" t="str">
        <f t="shared" si="14"/>
        <v/>
      </c>
      <c r="I48" s="60" t="str">
        <f>IF(B48&lt;&gt;"",AVERAGE(B$14:$B48),"")</f>
        <v/>
      </c>
      <c r="J48" s="60" t="str">
        <f>IF(B48&lt;&gt;"",STDEV(B$14:$B48),"")</f>
        <v/>
      </c>
      <c r="K48" s="60" t="str">
        <f t="shared" si="15"/>
        <v/>
      </c>
      <c r="L48" s="60" t="str">
        <f t="shared" si="9"/>
        <v/>
      </c>
      <c r="AF48" s="4">
        <f t="shared" si="11"/>
        <v>1</v>
      </c>
      <c r="AG48" s="4">
        <f t="shared" si="12"/>
        <v>35</v>
      </c>
    </row>
    <row r="49" spans="1:33" x14ac:dyDescent="0.25">
      <c r="A49" s="32">
        <v>36</v>
      </c>
      <c r="B49" s="50"/>
      <c r="C49" s="61" t="str">
        <f t="shared" si="6"/>
        <v/>
      </c>
      <c r="D49" s="53" t="str">
        <f t="shared" si="7"/>
        <v/>
      </c>
      <c r="E49" s="58" t="str">
        <f t="shared" si="8"/>
        <v/>
      </c>
      <c r="F49" s="59">
        <f t="shared" si="10"/>
        <v>36</v>
      </c>
      <c r="G49" s="60" t="str">
        <f t="shared" si="13"/>
        <v/>
      </c>
      <c r="H49" s="60" t="str">
        <f t="shared" si="14"/>
        <v/>
      </c>
      <c r="I49" s="60" t="str">
        <f>IF(B49&lt;&gt;"",AVERAGE(B$14:$B49),"")</f>
        <v/>
      </c>
      <c r="J49" s="60" t="str">
        <f>IF(B49&lt;&gt;"",STDEV(B$14:$B49),"")</f>
        <v/>
      </c>
      <c r="K49" s="60" t="str">
        <f t="shared" si="15"/>
        <v/>
      </c>
      <c r="L49" s="60" t="str">
        <f t="shared" si="9"/>
        <v/>
      </c>
      <c r="AF49" s="4">
        <f t="shared" si="11"/>
        <v>1</v>
      </c>
      <c r="AG49" s="4">
        <f t="shared" si="12"/>
        <v>36</v>
      </c>
    </row>
    <row r="50" spans="1:33" x14ac:dyDescent="0.25">
      <c r="A50" s="32">
        <v>37</v>
      </c>
      <c r="B50" s="50"/>
      <c r="C50" s="61" t="str">
        <f t="shared" si="6"/>
        <v/>
      </c>
      <c r="D50" s="53" t="str">
        <f t="shared" si="7"/>
        <v/>
      </c>
      <c r="E50" s="58" t="str">
        <f t="shared" si="8"/>
        <v/>
      </c>
      <c r="F50" s="59">
        <f t="shared" si="10"/>
        <v>37</v>
      </c>
      <c r="G50" s="60" t="str">
        <f t="shared" si="13"/>
        <v/>
      </c>
      <c r="H50" s="60" t="str">
        <f t="shared" si="14"/>
        <v/>
      </c>
      <c r="I50" s="60" t="str">
        <f>IF(B50&lt;&gt;"",AVERAGE(B$14:$B50),"")</f>
        <v/>
      </c>
      <c r="J50" s="60" t="str">
        <f>IF(B50&lt;&gt;"",STDEV(B$14:$B50),"")</f>
        <v/>
      </c>
      <c r="K50" s="60" t="str">
        <f t="shared" si="15"/>
        <v/>
      </c>
      <c r="L50" s="60" t="str">
        <f t="shared" si="9"/>
        <v/>
      </c>
      <c r="AF50" s="4">
        <f t="shared" si="11"/>
        <v>1</v>
      </c>
      <c r="AG50" s="4">
        <f t="shared" si="12"/>
        <v>37</v>
      </c>
    </row>
    <row r="51" spans="1:33" x14ac:dyDescent="0.25">
      <c r="A51" s="32">
        <v>38</v>
      </c>
      <c r="B51" s="50"/>
      <c r="C51" s="61" t="str">
        <f t="shared" si="6"/>
        <v/>
      </c>
      <c r="D51" s="53" t="str">
        <f t="shared" si="7"/>
        <v/>
      </c>
      <c r="E51" s="58" t="str">
        <f t="shared" si="8"/>
        <v/>
      </c>
      <c r="F51" s="59">
        <f t="shared" si="10"/>
        <v>38</v>
      </c>
      <c r="G51" s="60" t="str">
        <f t="shared" si="13"/>
        <v/>
      </c>
      <c r="H51" s="60" t="str">
        <f t="shared" si="14"/>
        <v/>
      </c>
      <c r="I51" s="60" t="str">
        <f>IF(B51&lt;&gt;"",AVERAGE(B$14:$B51),"")</f>
        <v/>
      </c>
      <c r="J51" s="60" t="str">
        <f>IF(B51&lt;&gt;"",STDEV(B$14:$B51),"")</f>
        <v/>
      </c>
      <c r="K51" s="60" t="str">
        <f t="shared" si="15"/>
        <v/>
      </c>
      <c r="L51" s="60" t="str">
        <f t="shared" si="9"/>
        <v/>
      </c>
      <c r="AF51" s="4">
        <f t="shared" si="11"/>
        <v>1</v>
      </c>
      <c r="AG51" s="4">
        <f t="shared" si="12"/>
        <v>38</v>
      </c>
    </row>
    <row r="52" spans="1:33" x14ac:dyDescent="0.25">
      <c r="A52" s="32">
        <v>39</v>
      </c>
      <c r="B52" s="50"/>
      <c r="C52" s="61" t="str">
        <f t="shared" si="6"/>
        <v/>
      </c>
      <c r="D52" s="53" t="str">
        <f t="shared" si="7"/>
        <v/>
      </c>
      <c r="E52" s="58" t="str">
        <f t="shared" si="8"/>
        <v/>
      </c>
      <c r="F52" s="59">
        <f t="shared" si="10"/>
        <v>39</v>
      </c>
      <c r="G52" s="60" t="str">
        <f t="shared" si="13"/>
        <v/>
      </c>
      <c r="H52" s="60" t="str">
        <f t="shared" si="14"/>
        <v/>
      </c>
      <c r="I52" s="60" t="str">
        <f>IF(B52&lt;&gt;"",AVERAGE(B$14:$B52),"")</f>
        <v/>
      </c>
      <c r="J52" s="60" t="str">
        <f>IF(B52&lt;&gt;"",STDEV(B$14:$B52),"")</f>
        <v/>
      </c>
      <c r="K52" s="60" t="str">
        <f t="shared" si="15"/>
        <v/>
      </c>
      <c r="L52" s="60" t="str">
        <f t="shared" si="9"/>
        <v/>
      </c>
      <c r="AF52" s="4">
        <f t="shared" si="11"/>
        <v>1</v>
      </c>
      <c r="AG52" s="4">
        <f t="shared" si="12"/>
        <v>39</v>
      </c>
    </row>
    <row r="53" spans="1:33" x14ac:dyDescent="0.25">
      <c r="A53" s="32">
        <v>40</v>
      </c>
      <c r="B53" s="50"/>
      <c r="C53" s="61" t="str">
        <f t="shared" si="6"/>
        <v/>
      </c>
      <c r="D53" s="53" t="str">
        <f t="shared" si="7"/>
        <v/>
      </c>
      <c r="E53" s="58" t="str">
        <f t="shared" si="8"/>
        <v/>
      </c>
      <c r="F53" s="59">
        <f t="shared" si="10"/>
        <v>40</v>
      </c>
      <c r="G53" s="60" t="str">
        <f t="shared" si="13"/>
        <v/>
      </c>
      <c r="H53" s="60" t="str">
        <f t="shared" si="14"/>
        <v/>
      </c>
      <c r="I53" s="60" t="str">
        <f>IF(B53&lt;&gt;"",AVERAGE(B$14:$B53),"")</f>
        <v/>
      </c>
      <c r="J53" s="60" t="str">
        <f>IF(B53&lt;&gt;"",STDEV(B$14:$B53),"")</f>
        <v/>
      </c>
      <c r="K53" s="60" t="str">
        <f t="shared" si="15"/>
        <v/>
      </c>
      <c r="L53" s="60" t="str">
        <f t="shared" si="9"/>
        <v/>
      </c>
      <c r="AF53" s="4">
        <f t="shared" si="11"/>
        <v>1</v>
      </c>
      <c r="AG53" s="4">
        <f t="shared" si="12"/>
        <v>40</v>
      </c>
    </row>
    <row r="54" spans="1:33" x14ac:dyDescent="0.25">
      <c r="A54" s="32">
        <v>41</v>
      </c>
      <c r="B54" s="50"/>
      <c r="C54" s="61" t="str">
        <f t="shared" si="6"/>
        <v/>
      </c>
      <c r="D54" s="53" t="str">
        <f t="shared" si="7"/>
        <v/>
      </c>
      <c r="E54" s="58" t="str">
        <f t="shared" si="8"/>
        <v/>
      </c>
      <c r="F54" s="59">
        <f t="shared" si="10"/>
        <v>41</v>
      </c>
      <c r="G54" s="60" t="str">
        <f t="shared" si="13"/>
        <v/>
      </c>
      <c r="H54" s="60" t="str">
        <f t="shared" si="14"/>
        <v/>
      </c>
      <c r="I54" s="60" t="str">
        <f>IF(B54&lt;&gt;"",AVERAGE(B$14:$B54),"")</f>
        <v/>
      </c>
      <c r="J54" s="60" t="str">
        <f>IF(B54&lt;&gt;"",STDEV(B$14:$B54),"")</f>
        <v/>
      </c>
      <c r="K54" s="60" t="str">
        <f t="shared" si="15"/>
        <v/>
      </c>
      <c r="L54" s="60" t="str">
        <f t="shared" si="9"/>
        <v/>
      </c>
      <c r="AF54" s="4">
        <f t="shared" si="11"/>
        <v>1</v>
      </c>
      <c r="AG54" s="4">
        <f t="shared" si="12"/>
        <v>41</v>
      </c>
    </row>
    <row r="55" spans="1:33" x14ac:dyDescent="0.25">
      <c r="A55" s="32">
        <v>42</v>
      </c>
      <c r="B55" s="50"/>
      <c r="C55" s="61" t="str">
        <f t="shared" si="6"/>
        <v/>
      </c>
      <c r="D55" s="53" t="str">
        <f t="shared" si="7"/>
        <v/>
      </c>
      <c r="E55" s="58" t="str">
        <f t="shared" si="8"/>
        <v/>
      </c>
      <c r="F55" s="59">
        <f t="shared" si="10"/>
        <v>42</v>
      </c>
      <c r="G55" s="60" t="str">
        <f t="shared" si="13"/>
        <v/>
      </c>
      <c r="H55" s="60" t="str">
        <f t="shared" si="14"/>
        <v/>
      </c>
      <c r="I55" s="60" t="str">
        <f>IF(B55&lt;&gt;"",AVERAGE(B$14:$B55),"")</f>
        <v/>
      </c>
      <c r="J55" s="60" t="str">
        <f>IF(B55&lt;&gt;"",STDEV(B$14:$B55),"")</f>
        <v/>
      </c>
      <c r="K55" s="60" t="str">
        <f t="shared" si="15"/>
        <v/>
      </c>
      <c r="L55" s="60" t="str">
        <f t="shared" si="9"/>
        <v/>
      </c>
      <c r="AF55" s="4">
        <f t="shared" si="11"/>
        <v>1</v>
      </c>
      <c r="AG55" s="4">
        <f t="shared" si="12"/>
        <v>42</v>
      </c>
    </row>
    <row r="56" spans="1:33" x14ac:dyDescent="0.25">
      <c r="A56" s="32">
        <v>43</v>
      </c>
      <c r="B56" s="50"/>
      <c r="C56" s="61" t="str">
        <f t="shared" si="6"/>
        <v/>
      </c>
      <c r="D56" s="53" t="str">
        <f t="shared" si="7"/>
        <v/>
      </c>
      <c r="E56" s="58" t="str">
        <f t="shared" si="8"/>
        <v/>
      </c>
      <c r="F56" s="59">
        <f t="shared" si="10"/>
        <v>43</v>
      </c>
      <c r="G56" s="60" t="str">
        <f t="shared" si="13"/>
        <v/>
      </c>
      <c r="H56" s="60" t="str">
        <f t="shared" si="14"/>
        <v/>
      </c>
      <c r="I56" s="60" t="str">
        <f>IF(B56&lt;&gt;"",AVERAGE(B$14:$B56),"")</f>
        <v/>
      </c>
      <c r="J56" s="60" t="str">
        <f>IF(B56&lt;&gt;"",STDEV(B$14:$B56),"")</f>
        <v/>
      </c>
      <c r="K56" s="60" t="str">
        <f t="shared" si="15"/>
        <v/>
      </c>
      <c r="L56" s="60" t="str">
        <f t="shared" si="9"/>
        <v/>
      </c>
      <c r="AF56" s="4">
        <f t="shared" si="11"/>
        <v>1</v>
      </c>
      <c r="AG56" s="4">
        <f t="shared" si="12"/>
        <v>43</v>
      </c>
    </row>
    <row r="57" spans="1:33" x14ac:dyDescent="0.25">
      <c r="A57" s="32">
        <v>44</v>
      </c>
      <c r="B57" s="50"/>
      <c r="C57" s="61" t="str">
        <f t="shared" si="6"/>
        <v/>
      </c>
      <c r="D57" s="53" t="str">
        <f t="shared" si="7"/>
        <v/>
      </c>
      <c r="E57" s="58" t="str">
        <f t="shared" si="8"/>
        <v/>
      </c>
      <c r="F57" s="59">
        <f t="shared" si="10"/>
        <v>44</v>
      </c>
      <c r="G57" s="60" t="str">
        <f t="shared" si="13"/>
        <v/>
      </c>
      <c r="H57" s="60" t="str">
        <f t="shared" si="14"/>
        <v/>
      </c>
      <c r="I57" s="60" t="str">
        <f>IF(B57&lt;&gt;"",AVERAGE(B$14:$B57),"")</f>
        <v/>
      </c>
      <c r="J57" s="60" t="str">
        <f>IF(B57&lt;&gt;"",STDEV(B$14:$B57),"")</f>
        <v/>
      </c>
      <c r="K57" s="60" t="str">
        <f t="shared" si="15"/>
        <v/>
      </c>
      <c r="L57" s="60" t="str">
        <f t="shared" si="9"/>
        <v/>
      </c>
      <c r="AF57" s="4">
        <f t="shared" si="11"/>
        <v>1</v>
      </c>
      <c r="AG57" s="4">
        <f t="shared" si="12"/>
        <v>44</v>
      </c>
    </row>
    <row r="58" spans="1:33" x14ac:dyDescent="0.25">
      <c r="A58" s="32">
        <v>45</v>
      </c>
      <c r="B58" s="50"/>
      <c r="C58" s="61" t="str">
        <f t="shared" si="6"/>
        <v/>
      </c>
      <c r="D58" s="53" t="str">
        <f t="shared" si="7"/>
        <v/>
      </c>
      <c r="E58" s="58" t="str">
        <f t="shared" si="8"/>
        <v/>
      </c>
      <c r="F58" s="59">
        <f t="shared" si="10"/>
        <v>45</v>
      </c>
      <c r="G58" s="60" t="str">
        <f t="shared" si="13"/>
        <v/>
      </c>
      <c r="H58" s="60" t="str">
        <f t="shared" si="14"/>
        <v/>
      </c>
      <c r="I58" s="60" t="str">
        <f>IF(B58&lt;&gt;"",AVERAGE(B$14:$B58),"")</f>
        <v/>
      </c>
      <c r="J58" s="60" t="str">
        <f>IF(B58&lt;&gt;"",STDEV(B$14:$B58),"")</f>
        <v/>
      </c>
      <c r="K58" s="60" t="str">
        <f t="shared" si="15"/>
        <v/>
      </c>
      <c r="L58" s="60" t="str">
        <f t="shared" si="9"/>
        <v/>
      </c>
      <c r="AF58" s="4">
        <f t="shared" si="11"/>
        <v>1</v>
      </c>
      <c r="AG58" s="4">
        <f t="shared" si="12"/>
        <v>45</v>
      </c>
    </row>
    <row r="59" spans="1:33" x14ac:dyDescent="0.25">
      <c r="A59" s="32">
        <v>46</v>
      </c>
      <c r="B59" s="50"/>
      <c r="C59" s="61" t="str">
        <f t="shared" si="6"/>
        <v/>
      </c>
      <c r="D59" s="53" t="str">
        <f t="shared" si="7"/>
        <v/>
      </c>
      <c r="E59" s="58" t="str">
        <f t="shared" si="8"/>
        <v/>
      </c>
      <c r="F59" s="59">
        <f t="shared" si="10"/>
        <v>46</v>
      </c>
      <c r="G59" s="60" t="str">
        <f t="shared" si="13"/>
        <v/>
      </c>
      <c r="H59" s="60" t="str">
        <f t="shared" si="14"/>
        <v/>
      </c>
      <c r="I59" s="60" t="str">
        <f>IF(B59&lt;&gt;"",AVERAGE(B$14:$B59),"")</f>
        <v/>
      </c>
      <c r="J59" s="60" t="str">
        <f>IF(B59&lt;&gt;"",STDEV(B$14:$B59),"")</f>
        <v/>
      </c>
      <c r="K59" s="60" t="str">
        <f t="shared" si="15"/>
        <v/>
      </c>
      <c r="L59" s="60" t="str">
        <f t="shared" si="9"/>
        <v/>
      </c>
      <c r="AF59" s="4">
        <f t="shared" si="11"/>
        <v>1</v>
      </c>
      <c r="AG59" s="4">
        <f t="shared" si="12"/>
        <v>46</v>
      </c>
    </row>
    <row r="60" spans="1:33" x14ac:dyDescent="0.25">
      <c r="A60" s="32">
        <v>47</v>
      </c>
      <c r="B60" s="50"/>
      <c r="C60" s="61" t="str">
        <f t="shared" si="6"/>
        <v/>
      </c>
      <c r="D60" s="53" t="str">
        <f t="shared" si="7"/>
        <v/>
      </c>
      <c r="E60" s="58" t="str">
        <f t="shared" si="8"/>
        <v/>
      </c>
      <c r="F60" s="59">
        <f t="shared" si="10"/>
        <v>47</v>
      </c>
      <c r="G60" s="60" t="str">
        <f t="shared" si="13"/>
        <v/>
      </c>
      <c r="H60" s="60" t="str">
        <f t="shared" si="14"/>
        <v/>
      </c>
      <c r="I60" s="60" t="str">
        <f>IF(B60&lt;&gt;"",AVERAGE(B$14:$B60),"")</f>
        <v/>
      </c>
      <c r="J60" s="60" t="str">
        <f>IF(B60&lt;&gt;"",STDEV(B$14:$B60),"")</f>
        <v/>
      </c>
      <c r="K60" s="60" t="str">
        <f t="shared" si="15"/>
        <v/>
      </c>
      <c r="L60" s="60" t="str">
        <f t="shared" si="9"/>
        <v/>
      </c>
      <c r="AF60" s="4">
        <f t="shared" si="11"/>
        <v>1</v>
      </c>
      <c r="AG60" s="4">
        <f t="shared" si="12"/>
        <v>47</v>
      </c>
    </row>
    <row r="61" spans="1:33" x14ac:dyDescent="0.25">
      <c r="A61" s="32">
        <v>48</v>
      </c>
      <c r="B61" s="50"/>
      <c r="C61" s="61" t="str">
        <f t="shared" si="6"/>
        <v/>
      </c>
      <c r="D61" s="53" t="str">
        <f t="shared" si="7"/>
        <v/>
      </c>
      <c r="E61" s="58" t="str">
        <f t="shared" si="8"/>
        <v/>
      </c>
      <c r="F61" s="59">
        <f t="shared" si="10"/>
        <v>48</v>
      </c>
      <c r="G61" s="60" t="str">
        <f t="shared" si="13"/>
        <v/>
      </c>
      <c r="H61" s="60" t="str">
        <f t="shared" si="14"/>
        <v/>
      </c>
      <c r="I61" s="60" t="str">
        <f>IF(B61&lt;&gt;"",AVERAGE(B$14:$B61),"")</f>
        <v/>
      </c>
      <c r="J61" s="60" t="str">
        <f>IF(B61&lt;&gt;"",STDEV(B$14:$B61),"")</f>
        <v/>
      </c>
      <c r="K61" s="60" t="str">
        <f t="shared" si="15"/>
        <v/>
      </c>
      <c r="L61" s="60" t="str">
        <f t="shared" si="9"/>
        <v/>
      </c>
      <c r="AF61" s="4">
        <f t="shared" si="11"/>
        <v>1</v>
      </c>
      <c r="AG61" s="4">
        <f t="shared" si="12"/>
        <v>48</v>
      </c>
    </row>
    <row r="62" spans="1:33" x14ac:dyDescent="0.25">
      <c r="A62" s="32">
        <v>49</v>
      </c>
      <c r="B62" s="50"/>
      <c r="C62" s="61" t="str">
        <f t="shared" si="6"/>
        <v/>
      </c>
      <c r="D62" s="53" t="str">
        <f t="shared" si="7"/>
        <v/>
      </c>
      <c r="E62" s="58" t="str">
        <f t="shared" si="8"/>
        <v/>
      </c>
      <c r="F62" s="59">
        <f t="shared" si="10"/>
        <v>49</v>
      </c>
      <c r="G62" s="60" t="str">
        <f t="shared" si="13"/>
        <v/>
      </c>
      <c r="H62" s="60" t="str">
        <f t="shared" si="14"/>
        <v/>
      </c>
      <c r="I62" s="60" t="str">
        <f>IF(B62&lt;&gt;"",AVERAGE(B$14:$B62),"")</f>
        <v/>
      </c>
      <c r="J62" s="60" t="str">
        <f>IF(B62&lt;&gt;"",STDEV(B$14:$B62),"")</f>
        <v/>
      </c>
      <c r="K62" s="60" t="str">
        <f t="shared" si="15"/>
        <v/>
      </c>
      <c r="L62" s="60" t="str">
        <f t="shared" si="9"/>
        <v/>
      </c>
      <c r="AF62" s="4">
        <f t="shared" si="11"/>
        <v>1</v>
      </c>
      <c r="AG62" s="4">
        <f t="shared" si="12"/>
        <v>49</v>
      </c>
    </row>
    <row r="63" spans="1:33" x14ac:dyDescent="0.25">
      <c r="A63" s="32">
        <v>50</v>
      </c>
      <c r="B63" s="50"/>
      <c r="C63" s="61" t="str">
        <f t="shared" si="6"/>
        <v/>
      </c>
      <c r="D63" s="53" t="str">
        <f t="shared" si="7"/>
        <v/>
      </c>
      <c r="E63" s="58" t="str">
        <f t="shared" si="8"/>
        <v/>
      </c>
      <c r="F63" s="59">
        <f t="shared" si="10"/>
        <v>50</v>
      </c>
      <c r="G63" s="60" t="str">
        <f t="shared" si="13"/>
        <v/>
      </c>
      <c r="H63" s="60" t="str">
        <f t="shared" si="14"/>
        <v/>
      </c>
      <c r="I63" s="60" t="str">
        <f>IF(B63&lt;&gt;"",AVERAGE(B$14:$B63),"")</f>
        <v/>
      </c>
      <c r="J63" s="60" t="str">
        <f>IF(B63&lt;&gt;"",STDEV(B$14:$B63),"")</f>
        <v/>
      </c>
      <c r="K63" s="60" t="str">
        <f t="shared" si="15"/>
        <v/>
      </c>
      <c r="L63" s="60" t="str">
        <f t="shared" si="9"/>
        <v/>
      </c>
      <c r="AF63" s="4">
        <f t="shared" si="11"/>
        <v>1</v>
      </c>
      <c r="AG63" s="4">
        <f t="shared" si="12"/>
        <v>50</v>
      </c>
    </row>
    <row r="64" spans="1:33" x14ac:dyDescent="0.25">
      <c r="A64" s="32">
        <v>51</v>
      </c>
      <c r="B64" s="50"/>
      <c r="C64" s="61" t="str">
        <f t="shared" si="6"/>
        <v/>
      </c>
      <c r="D64" s="53" t="str">
        <f t="shared" si="7"/>
        <v/>
      </c>
      <c r="E64" s="58" t="str">
        <f t="shared" si="8"/>
        <v/>
      </c>
      <c r="F64" s="59">
        <f t="shared" si="10"/>
        <v>51</v>
      </c>
      <c r="G64" s="60" t="str">
        <f t="shared" si="13"/>
        <v/>
      </c>
      <c r="H64" s="60" t="str">
        <f t="shared" si="14"/>
        <v/>
      </c>
      <c r="I64" s="60" t="str">
        <f>IF(B64&lt;&gt;"",AVERAGE(B$14:$B64),"")</f>
        <v/>
      </c>
      <c r="J64" s="60" t="str">
        <f>IF(B64&lt;&gt;"",STDEV(B$14:$B64),"")</f>
        <v/>
      </c>
      <c r="K64" s="60" t="str">
        <f t="shared" si="15"/>
        <v/>
      </c>
      <c r="L64" s="60" t="str">
        <f t="shared" si="9"/>
        <v/>
      </c>
      <c r="AF64" s="4">
        <f t="shared" si="11"/>
        <v>1</v>
      </c>
      <c r="AG64" s="4">
        <f t="shared" si="12"/>
        <v>51</v>
      </c>
    </row>
    <row r="65" spans="1:33" x14ac:dyDescent="0.25">
      <c r="A65" s="32">
        <v>52</v>
      </c>
      <c r="B65" s="50"/>
      <c r="C65" s="61" t="str">
        <f t="shared" si="6"/>
        <v/>
      </c>
      <c r="D65" s="53" t="str">
        <f t="shared" si="7"/>
        <v/>
      </c>
      <c r="E65" s="58" t="str">
        <f t="shared" si="8"/>
        <v/>
      </c>
      <c r="F65" s="59">
        <f t="shared" si="10"/>
        <v>52</v>
      </c>
      <c r="G65" s="60" t="str">
        <f t="shared" si="13"/>
        <v/>
      </c>
      <c r="H65" s="60" t="str">
        <f t="shared" si="14"/>
        <v/>
      </c>
      <c r="I65" s="60" t="str">
        <f>IF(B65&lt;&gt;"",AVERAGE(B$14:$B65),"")</f>
        <v/>
      </c>
      <c r="J65" s="60" t="str">
        <f>IF(B65&lt;&gt;"",STDEV(B$14:$B65),"")</f>
        <v/>
      </c>
      <c r="K65" s="60" t="str">
        <f t="shared" si="15"/>
        <v/>
      </c>
      <c r="L65" s="60" t="str">
        <f t="shared" si="9"/>
        <v/>
      </c>
      <c r="AF65" s="4">
        <f t="shared" si="11"/>
        <v>1</v>
      </c>
      <c r="AG65" s="4">
        <f t="shared" si="12"/>
        <v>52</v>
      </c>
    </row>
    <row r="66" spans="1:33" x14ac:dyDescent="0.25">
      <c r="A66" s="32">
        <v>53</v>
      </c>
      <c r="B66" s="50"/>
      <c r="C66" s="61" t="str">
        <f t="shared" si="6"/>
        <v/>
      </c>
      <c r="D66" s="53" t="str">
        <f t="shared" si="7"/>
        <v/>
      </c>
      <c r="E66" s="58" t="str">
        <f t="shared" si="8"/>
        <v/>
      </c>
      <c r="F66" s="59">
        <f t="shared" si="10"/>
        <v>53</v>
      </c>
      <c r="G66" s="60" t="str">
        <f t="shared" si="13"/>
        <v/>
      </c>
      <c r="H66" s="60" t="str">
        <f t="shared" si="14"/>
        <v/>
      </c>
      <c r="I66" s="60" t="str">
        <f>IF(B66&lt;&gt;"",AVERAGE(B$14:$B66),"")</f>
        <v/>
      </c>
      <c r="J66" s="60" t="str">
        <f>IF(B66&lt;&gt;"",STDEV(B$14:$B66),"")</f>
        <v/>
      </c>
      <c r="K66" s="60" t="str">
        <f t="shared" si="15"/>
        <v/>
      </c>
      <c r="L66" s="60" t="str">
        <f t="shared" si="9"/>
        <v/>
      </c>
      <c r="AF66" s="4">
        <f t="shared" si="11"/>
        <v>1</v>
      </c>
      <c r="AG66" s="4">
        <f t="shared" si="12"/>
        <v>53</v>
      </c>
    </row>
    <row r="67" spans="1:33" x14ac:dyDescent="0.25">
      <c r="A67" s="32">
        <v>54</v>
      </c>
      <c r="B67" s="50"/>
      <c r="C67" s="61" t="str">
        <f t="shared" si="6"/>
        <v/>
      </c>
      <c r="D67" s="53" t="str">
        <f t="shared" si="7"/>
        <v/>
      </c>
      <c r="E67" s="58" t="str">
        <f t="shared" si="8"/>
        <v/>
      </c>
      <c r="F67" s="59">
        <f t="shared" si="10"/>
        <v>54</v>
      </c>
      <c r="G67" s="60" t="str">
        <f t="shared" si="13"/>
        <v/>
      </c>
      <c r="H67" s="60" t="str">
        <f t="shared" si="14"/>
        <v/>
      </c>
      <c r="I67" s="60" t="str">
        <f>IF(B67&lt;&gt;"",AVERAGE(B$14:$B67),"")</f>
        <v/>
      </c>
      <c r="J67" s="60" t="str">
        <f>IF(B67&lt;&gt;"",STDEV(B$14:$B67),"")</f>
        <v/>
      </c>
      <c r="K67" s="60" t="str">
        <f t="shared" si="15"/>
        <v/>
      </c>
      <c r="L67" s="60" t="str">
        <f t="shared" si="9"/>
        <v/>
      </c>
      <c r="AF67" s="4">
        <f t="shared" si="11"/>
        <v>1</v>
      </c>
      <c r="AG67" s="4">
        <f t="shared" si="12"/>
        <v>54</v>
      </c>
    </row>
    <row r="68" spans="1:33" x14ac:dyDescent="0.25">
      <c r="A68" s="32">
        <v>55</v>
      </c>
      <c r="B68" s="50"/>
      <c r="C68" s="61" t="str">
        <f t="shared" si="6"/>
        <v/>
      </c>
      <c r="D68" s="53" t="str">
        <f t="shared" si="7"/>
        <v/>
      </c>
      <c r="E68" s="58" t="str">
        <f t="shared" si="8"/>
        <v/>
      </c>
      <c r="F68" s="59">
        <f t="shared" si="10"/>
        <v>55</v>
      </c>
      <c r="G68" s="60" t="str">
        <f t="shared" si="13"/>
        <v/>
      </c>
      <c r="H68" s="60" t="str">
        <f t="shared" si="14"/>
        <v/>
      </c>
      <c r="I68" s="60" t="str">
        <f>IF(B68&lt;&gt;"",AVERAGE(B$14:$B68),"")</f>
        <v/>
      </c>
      <c r="J68" s="60" t="str">
        <f>IF(B68&lt;&gt;"",STDEV(B$14:$B68),"")</f>
        <v/>
      </c>
      <c r="K68" s="60" t="str">
        <f t="shared" si="15"/>
        <v/>
      </c>
      <c r="L68" s="60" t="str">
        <f t="shared" si="9"/>
        <v/>
      </c>
      <c r="AF68" s="4">
        <f t="shared" si="11"/>
        <v>1</v>
      </c>
      <c r="AG68" s="4">
        <f t="shared" si="12"/>
        <v>55</v>
      </c>
    </row>
    <row r="69" spans="1:33" x14ac:dyDescent="0.25">
      <c r="A69" s="32">
        <v>56</v>
      </c>
      <c r="B69" s="50"/>
      <c r="C69" s="61" t="str">
        <f t="shared" si="6"/>
        <v/>
      </c>
      <c r="D69" s="53" t="str">
        <f t="shared" si="7"/>
        <v/>
      </c>
      <c r="E69" s="58" t="str">
        <f t="shared" si="8"/>
        <v/>
      </c>
      <c r="F69" s="59">
        <f t="shared" si="10"/>
        <v>56</v>
      </c>
      <c r="G69" s="60" t="str">
        <f t="shared" si="13"/>
        <v/>
      </c>
      <c r="H69" s="60" t="str">
        <f t="shared" si="14"/>
        <v/>
      </c>
      <c r="I69" s="60" t="str">
        <f>IF(B69&lt;&gt;"",AVERAGE(B$14:$B69),"")</f>
        <v/>
      </c>
      <c r="J69" s="60" t="str">
        <f>IF(B69&lt;&gt;"",STDEV(B$14:$B69),"")</f>
        <v/>
      </c>
      <c r="K69" s="60" t="str">
        <f t="shared" si="15"/>
        <v/>
      </c>
      <c r="L69" s="60" t="str">
        <f t="shared" si="9"/>
        <v/>
      </c>
      <c r="AF69" s="4">
        <f t="shared" si="11"/>
        <v>1</v>
      </c>
      <c r="AG69" s="4">
        <f t="shared" si="12"/>
        <v>56</v>
      </c>
    </row>
    <row r="70" spans="1:33" x14ac:dyDescent="0.25">
      <c r="A70" s="32">
        <v>57</v>
      </c>
      <c r="B70" s="50"/>
      <c r="C70" s="61" t="str">
        <f t="shared" si="6"/>
        <v/>
      </c>
      <c r="D70" s="53" t="str">
        <f t="shared" si="7"/>
        <v/>
      </c>
      <c r="E70" s="58" t="str">
        <f t="shared" si="8"/>
        <v/>
      </c>
      <c r="F70" s="59">
        <f t="shared" si="10"/>
        <v>57</v>
      </c>
      <c r="G70" s="60" t="str">
        <f t="shared" si="13"/>
        <v/>
      </c>
      <c r="H70" s="60" t="str">
        <f t="shared" si="14"/>
        <v/>
      </c>
      <c r="I70" s="60" t="str">
        <f>IF(B70&lt;&gt;"",AVERAGE(B$14:$B70),"")</f>
        <v/>
      </c>
      <c r="J70" s="60" t="str">
        <f>IF(B70&lt;&gt;"",STDEV(B$14:$B70),"")</f>
        <v/>
      </c>
      <c r="K70" s="60" t="str">
        <f t="shared" si="15"/>
        <v/>
      </c>
      <c r="L70" s="60" t="str">
        <f t="shared" si="9"/>
        <v/>
      </c>
      <c r="AF70" s="4">
        <f t="shared" si="11"/>
        <v>1</v>
      </c>
      <c r="AG70" s="4">
        <f t="shared" si="12"/>
        <v>57</v>
      </c>
    </row>
    <row r="71" spans="1:33" x14ac:dyDescent="0.25">
      <c r="A71" s="32">
        <v>58</v>
      </c>
      <c r="B71" s="50"/>
      <c r="C71" s="61" t="str">
        <f t="shared" si="6"/>
        <v/>
      </c>
      <c r="D71" s="53" t="str">
        <f t="shared" si="7"/>
        <v/>
      </c>
      <c r="E71" s="58" t="str">
        <f t="shared" si="8"/>
        <v/>
      </c>
      <c r="F71" s="59">
        <f t="shared" si="10"/>
        <v>58</v>
      </c>
      <c r="G71" s="60" t="str">
        <f t="shared" si="13"/>
        <v/>
      </c>
      <c r="H71" s="60" t="str">
        <f t="shared" si="14"/>
        <v/>
      </c>
      <c r="I71" s="60" t="str">
        <f>IF(B71&lt;&gt;"",AVERAGE(B$14:$B71),"")</f>
        <v/>
      </c>
      <c r="J71" s="60" t="str">
        <f>IF(B71&lt;&gt;"",STDEV(B$14:$B71),"")</f>
        <v/>
      </c>
      <c r="K71" s="60" t="str">
        <f t="shared" si="15"/>
        <v/>
      </c>
      <c r="L71" s="60" t="str">
        <f t="shared" si="9"/>
        <v/>
      </c>
      <c r="AF71" s="4">
        <f t="shared" si="11"/>
        <v>1</v>
      </c>
      <c r="AG71" s="4">
        <f t="shared" si="12"/>
        <v>58</v>
      </c>
    </row>
    <row r="72" spans="1:33" x14ac:dyDescent="0.25">
      <c r="A72" s="32">
        <v>59</v>
      </c>
      <c r="B72" s="50"/>
      <c r="C72" s="61" t="str">
        <f t="shared" si="6"/>
        <v/>
      </c>
      <c r="D72" s="53" t="str">
        <f t="shared" si="7"/>
        <v/>
      </c>
      <c r="E72" s="58" t="str">
        <f t="shared" si="8"/>
        <v/>
      </c>
      <c r="F72" s="59">
        <f t="shared" si="10"/>
        <v>59</v>
      </c>
      <c r="G72" s="60" t="str">
        <f t="shared" si="13"/>
        <v/>
      </c>
      <c r="H72" s="60" t="str">
        <f t="shared" si="14"/>
        <v/>
      </c>
      <c r="I72" s="60" t="str">
        <f>IF(B72&lt;&gt;"",AVERAGE(B$14:$B72),"")</f>
        <v/>
      </c>
      <c r="J72" s="60" t="str">
        <f>IF(B72&lt;&gt;"",STDEV(B$14:$B72),"")</f>
        <v/>
      </c>
      <c r="K72" s="60" t="str">
        <f t="shared" si="15"/>
        <v/>
      </c>
      <c r="L72" s="60" t="str">
        <f t="shared" si="9"/>
        <v/>
      </c>
      <c r="AF72" s="4">
        <f t="shared" si="11"/>
        <v>1</v>
      </c>
      <c r="AG72" s="4">
        <f t="shared" si="12"/>
        <v>59</v>
      </c>
    </row>
    <row r="73" spans="1:33" x14ac:dyDescent="0.25">
      <c r="A73" s="32">
        <v>60</v>
      </c>
      <c r="B73" s="50"/>
      <c r="C73" s="61" t="str">
        <f t="shared" si="6"/>
        <v/>
      </c>
      <c r="D73" s="53" t="str">
        <f t="shared" si="7"/>
        <v/>
      </c>
      <c r="E73" s="58" t="str">
        <f t="shared" si="8"/>
        <v/>
      </c>
      <c r="F73" s="59">
        <f t="shared" si="10"/>
        <v>60</v>
      </c>
      <c r="G73" s="60" t="str">
        <f t="shared" si="13"/>
        <v/>
      </c>
      <c r="H73" s="60" t="str">
        <f t="shared" si="14"/>
        <v/>
      </c>
      <c r="I73" s="60" t="str">
        <f>IF(B73&lt;&gt;"",AVERAGE(B$14:$B73),"")</f>
        <v/>
      </c>
      <c r="J73" s="60" t="str">
        <f>IF(B73&lt;&gt;"",STDEV(B$14:$B73),"")</f>
        <v/>
      </c>
      <c r="K73" s="60" t="str">
        <f t="shared" si="15"/>
        <v/>
      </c>
      <c r="L73" s="60" t="str">
        <f t="shared" si="9"/>
        <v/>
      </c>
      <c r="AF73" s="4">
        <f t="shared" si="11"/>
        <v>1</v>
      </c>
      <c r="AG73" s="4">
        <f t="shared" si="12"/>
        <v>60</v>
      </c>
    </row>
    <row r="74" spans="1:33" x14ac:dyDescent="0.25">
      <c r="A74" s="32">
        <v>61</v>
      </c>
      <c r="B74" s="50"/>
      <c r="C74" s="61" t="str">
        <f t="shared" si="6"/>
        <v/>
      </c>
      <c r="D74" s="53" t="str">
        <f t="shared" si="7"/>
        <v/>
      </c>
      <c r="E74" s="58" t="str">
        <f t="shared" si="8"/>
        <v/>
      </c>
      <c r="F74" s="59">
        <f t="shared" si="10"/>
        <v>61</v>
      </c>
      <c r="G74" s="60" t="str">
        <f t="shared" si="13"/>
        <v/>
      </c>
      <c r="H74" s="60" t="str">
        <f t="shared" si="14"/>
        <v/>
      </c>
      <c r="I74" s="60" t="str">
        <f>IF(B74&lt;&gt;"",AVERAGE(B$14:$B74),"")</f>
        <v/>
      </c>
      <c r="J74" s="60" t="str">
        <f>IF(B74&lt;&gt;"",STDEV(B$14:$B74),"")</f>
        <v/>
      </c>
      <c r="K74" s="60" t="str">
        <f t="shared" si="15"/>
        <v/>
      </c>
      <c r="L74" s="60" t="str">
        <f t="shared" si="9"/>
        <v/>
      </c>
      <c r="AF74" s="4">
        <f t="shared" si="11"/>
        <v>1</v>
      </c>
      <c r="AG74" s="4">
        <f t="shared" si="12"/>
        <v>61</v>
      </c>
    </row>
    <row r="75" spans="1:33" x14ac:dyDescent="0.25">
      <c r="A75" s="32">
        <v>62</v>
      </c>
      <c r="B75" s="50"/>
      <c r="C75" s="61" t="str">
        <f t="shared" si="6"/>
        <v/>
      </c>
      <c r="D75" s="53" t="str">
        <f t="shared" si="7"/>
        <v/>
      </c>
      <c r="E75" s="58" t="str">
        <f t="shared" si="8"/>
        <v/>
      </c>
      <c r="F75" s="59">
        <f t="shared" si="10"/>
        <v>62</v>
      </c>
      <c r="G75" s="60" t="str">
        <f t="shared" si="13"/>
        <v/>
      </c>
      <c r="H75" s="60" t="str">
        <f t="shared" si="14"/>
        <v/>
      </c>
      <c r="I75" s="60" t="str">
        <f>IF(B75&lt;&gt;"",AVERAGE(B$14:$B75),"")</f>
        <v/>
      </c>
      <c r="J75" s="60" t="str">
        <f>IF(B75&lt;&gt;"",STDEV(B$14:$B75),"")</f>
        <v/>
      </c>
      <c r="K75" s="60" t="str">
        <f t="shared" si="15"/>
        <v/>
      </c>
      <c r="L75" s="60" t="str">
        <f t="shared" si="9"/>
        <v/>
      </c>
      <c r="AF75" s="4">
        <f t="shared" si="11"/>
        <v>1</v>
      </c>
      <c r="AG75" s="4">
        <f t="shared" si="12"/>
        <v>62</v>
      </c>
    </row>
    <row r="76" spans="1:33" x14ac:dyDescent="0.25">
      <c r="A76" s="32">
        <v>63</v>
      </c>
      <c r="B76" s="50"/>
      <c r="C76" s="61" t="str">
        <f t="shared" si="6"/>
        <v/>
      </c>
      <c r="D76" s="53" t="str">
        <f t="shared" si="7"/>
        <v/>
      </c>
      <c r="E76" s="58" t="str">
        <f t="shared" si="8"/>
        <v/>
      </c>
      <c r="F76" s="59">
        <f t="shared" si="10"/>
        <v>63</v>
      </c>
      <c r="G76" s="60" t="str">
        <f t="shared" si="13"/>
        <v/>
      </c>
      <c r="H76" s="60" t="str">
        <f t="shared" si="14"/>
        <v/>
      </c>
      <c r="I76" s="60" t="str">
        <f>IF(B76&lt;&gt;"",AVERAGE(B$14:$B76),"")</f>
        <v/>
      </c>
      <c r="J76" s="60" t="str">
        <f>IF(B76&lt;&gt;"",STDEV(B$14:$B76),"")</f>
        <v/>
      </c>
      <c r="K76" s="60" t="str">
        <f t="shared" si="15"/>
        <v/>
      </c>
      <c r="L76" s="60" t="str">
        <f t="shared" si="9"/>
        <v/>
      </c>
      <c r="AF76" s="4">
        <f t="shared" si="11"/>
        <v>1</v>
      </c>
      <c r="AG76" s="4">
        <f t="shared" si="12"/>
        <v>63</v>
      </c>
    </row>
    <row r="77" spans="1:33" x14ac:dyDescent="0.25">
      <c r="A77" s="32">
        <v>64</v>
      </c>
      <c r="B77" s="50"/>
      <c r="C77" s="61" t="str">
        <f t="shared" si="6"/>
        <v/>
      </c>
      <c r="D77" s="53" t="str">
        <f t="shared" si="7"/>
        <v/>
      </c>
      <c r="E77" s="58" t="str">
        <f t="shared" si="8"/>
        <v/>
      </c>
      <c r="F77" s="59">
        <f t="shared" si="10"/>
        <v>64</v>
      </c>
      <c r="G77" s="60" t="str">
        <f t="shared" si="13"/>
        <v/>
      </c>
      <c r="H77" s="60" t="str">
        <f t="shared" si="14"/>
        <v/>
      </c>
      <c r="I77" s="60" t="str">
        <f>IF(B77&lt;&gt;"",AVERAGE(B$14:$B77),"")</f>
        <v/>
      </c>
      <c r="J77" s="60" t="str">
        <f>IF(B77&lt;&gt;"",STDEV(B$14:$B77),"")</f>
        <v/>
      </c>
      <c r="K77" s="60" t="str">
        <f t="shared" si="15"/>
        <v/>
      </c>
      <c r="L77" s="60" t="str">
        <f t="shared" si="9"/>
        <v/>
      </c>
      <c r="AF77" s="4">
        <f t="shared" si="11"/>
        <v>1</v>
      </c>
      <c r="AG77" s="4">
        <f t="shared" si="12"/>
        <v>64</v>
      </c>
    </row>
    <row r="78" spans="1:33" x14ac:dyDescent="0.25">
      <c r="A78" s="32">
        <v>65</v>
      </c>
      <c r="B78" s="50"/>
      <c r="C78" s="61" t="str">
        <f t="shared" si="6"/>
        <v/>
      </c>
      <c r="D78" s="53" t="str">
        <f t="shared" si="7"/>
        <v/>
      </c>
      <c r="E78" s="58" t="str">
        <f t="shared" si="8"/>
        <v/>
      </c>
      <c r="F78" s="59">
        <f t="shared" ref="F78:F113" si="16">$E$4+A78</f>
        <v>65</v>
      </c>
      <c r="G78" s="60" t="str">
        <f t="shared" si="13"/>
        <v/>
      </c>
      <c r="H78" s="60" t="str">
        <f t="shared" si="14"/>
        <v/>
      </c>
      <c r="I78" s="60" t="str">
        <f>IF(B78&lt;&gt;"",AVERAGE(B$14:$B78),"")</f>
        <v/>
      </c>
      <c r="J78" s="60" t="str">
        <f>IF(B78&lt;&gt;"",STDEV(B$14:$B78),"")</f>
        <v/>
      </c>
      <c r="K78" s="60" t="str">
        <f t="shared" si="15"/>
        <v/>
      </c>
      <c r="L78" s="60" t="str">
        <f t="shared" si="9"/>
        <v/>
      </c>
      <c r="AF78" s="4">
        <f t="shared" ref="AF78:AF113" si="17">IF(C78&lt;&gt;"Again",1,0)</f>
        <v>1</v>
      </c>
      <c r="AG78" s="4">
        <f t="shared" ref="AG78:AG113" si="18">A78</f>
        <v>65</v>
      </c>
    </row>
    <row r="79" spans="1:33" x14ac:dyDescent="0.25">
      <c r="A79" s="32">
        <v>66</v>
      </c>
      <c r="B79" s="50"/>
      <c r="C79" s="61" t="str">
        <f t="shared" si="6"/>
        <v/>
      </c>
      <c r="D79" s="53" t="str">
        <f t="shared" si="7"/>
        <v/>
      </c>
      <c r="E79" s="58" t="str">
        <f t="shared" si="8"/>
        <v/>
      </c>
      <c r="F79" s="59">
        <f t="shared" si="16"/>
        <v>66</v>
      </c>
      <c r="G79" s="60" t="str">
        <f t="shared" ref="G79:G113" si="19">IF(B79&lt;&gt;"",L79-$E$9,"")</f>
        <v/>
      </c>
      <c r="H79" s="60" t="str">
        <f t="shared" ref="H79:H113" si="20">IF(B79&lt;&gt;"",L79+$E$9,"")</f>
        <v/>
      </c>
      <c r="I79" s="60" t="str">
        <f>IF(B79&lt;&gt;"",AVERAGE(B$14:$B79),"")</f>
        <v/>
      </c>
      <c r="J79" s="60" t="str">
        <f>IF(B79&lt;&gt;"",STDEV(B$14:$B79),"")</f>
        <v/>
      </c>
      <c r="K79" s="60" t="str">
        <f t="shared" ref="K79:K110" si="21">IF(B79&lt;&gt;"",($E$8^2/$E$9^2)*($E$6^2+J79^2),"")</f>
        <v/>
      </c>
      <c r="L79" s="60" t="str">
        <f t="shared" si="9"/>
        <v/>
      </c>
      <c r="AF79" s="4">
        <f t="shared" si="17"/>
        <v>1</v>
      </c>
      <c r="AG79" s="4">
        <f t="shared" si="18"/>
        <v>66</v>
      </c>
    </row>
    <row r="80" spans="1:33" x14ac:dyDescent="0.25">
      <c r="A80" s="32">
        <v>67</v>
      </c>
      <c r="B80" s="50"/>
      <c r="C80" s="61" t="str">
        <f t="shared" ref="C80:C113" si="22">IF(B80&lt;&gt;"",IF(F80&gt;=K80,IF(G80&lt;=0,IF(H80&gt;=0,"Pass(H0)","Fail(H1)"),"Fail(H1)"),"Inconclusive"),"")</f>
        <v/>
      </c>
      <c r="D80" s="53" t="str">
        <f t="shared" ref="D80:D113" si="23">IF(I80&lt;&gt;"",IF(C80="Pass(H0)",1+D79,0),"")</f>
        <v/>
      </c>
      <c r="E80" s="58" t="str">
        <f t="shared" ref="E80:E113" si="24">IF(I80&lt;&gt;"",IF(D80&gt;=$G$4,"Verification Successful", "Verification not Satisfied"),"")</f>
        <v/>
      </c>
      <c r="F80" s="59">
        <f t="shared" si="16"/>
        <v>67</v>
      </c>
      <c r="G80" s="60" t="str">
        <f t="shared" si="19"/>
        <v/>
      </c>
      <c r="H80" s="60" t="str">
        <f t="shared" si="20"/>
        <v/>
      </c>
      <c r="I80" s="60" t="str">
        <f>IF(B80&lt;&gt;"",AVERAGE(B$14:$B80),"")</f>
        <v/>
      </c>
      <c r="J80" s="60" t="str">
        <f>IF(B80&lt;&gt;"",STDEV(B$14:$B80),"")</f>
        <v/>
      </c>
      <c r="K80" s="60" t="str">
        <f t="shared" si="21"/>
        <v/>
      </c>
      <c r="L80" s="60" t="str">
        <f t="shared" ref="L80:L113" si="25">IF(B80&lt;&gt;"",$E$5-I80,"")</f>
        <v/>
      </c>
      <c r="AF80" s="4">
        <f t="shared" si="17"/>
        <v>1</v>
      </c>
      <c r="AG80" s="4">
        <f t="shared" si="18"/>
        <v>67</v>
      </c>
    </row>
    <row r="81" spans="1:33" x14ac:dyDescent="0.25">
      <c r="A81" s="32">
        <v>68</v>
      </c>
      <c r="B81" s="50"/>
      <c r="C81" s="61" t="str">
        <f t="shared" si="22"/>
        <v/>
      </c>
      <c r="D81" s="53" t="str">
        <f t="shared" si="23"/>
        <v/>
      </c>
      <c r="E81" s="58" t="str">
        <f t="shared" si="24"/>
        <v/>
      </c>
      <c r="F81" s="59">
        <f t="shared" si="16"/>
        <v>68</v>
      </c>
      <c r="G81" s="60" t="str">
        <f t="shared" si="19"/>
        <v/>
      </c>
      <c r="H81" s="60" t="str">
        <f t="shared" si="20"/>
        <v/>
      </c>
      <c r="I81" s="60" t="str">
        <f>IF(B81&lt;&gt;"",AVERAGE(B$14:$B81),"")</f>
        <v/>
      </c>
      <c r="J81" s="60" t="str">
        <f>IF(B81&lt;&gt;"",STDEV(B$14:$B81),"")</f>
        <v/>
      </c>
      <c r="K81" s="60" t="str">
        <f t="shared" si="21"/>
        <v/>
      </c>
      <c r="L81" s="60" t="str">
        <f t="shared" si="25"/>
        <v/>
      </c>
      <c r="AF81" s="4">
        <f t="shared" si="17"/>
        <v>1</v>
      </c>
      <c r="AG81" s="4">
        <f t="shared" si="18"/>
        <v>68</v>
      </c>
    </row>
    <row r="82" spans="1:33" x14ac:dyDescent="0.25">
      <c r="A82" s="32">
        <v>69</v>
      </c>
      <c r="B82" s="50"/>
      <c r="C82" s="61" t="str">
        <f t="shared" si="22"/>
        <v/>
      </c>
      <c r="D82" s="53" t="str">
        <f t="shared" si="23"/>
        <v/>
      </c>
      <c r="E82" s="58" t="str">
        <f t="shared" si="24"/>
        <v/>
      </c>
      <c r="F82" s="59">
        <f t="shared" si="16"/>
        <v>69</v>
      </c>
      <c r="G82" s="60" t="str">
        <f t="shared" si="19"/>
        <v/>
      </c>
      <c r="H82" s="60" t="str">
        <f t="shared" si="20"/>
        <v/>
      </c>
      <c r="I82" s="60" t="str">
        <f>IF(B82&lt;&gt;"",AVERAGE(B$14:$B82),"")</f>
        <v/>
      </c>
      <c r="J82" s="60" t="str">
        <f>IF(B82&lt;&gt;"",STDEV(B$14:$B82),"")</f>
        <v/>
      </c>
      <c r="K82" s="60" t="str">
        <f t="shared" si="21"/>
        <v/>
      </c>
      <c r="L82" s="60" t="str">
        <f t="shared" si="25"/>
        <v/>
      </c>
      <c r="AF82" s="4">
        <f t="shared" si="17"/>
        <v>1</v>
      </c>
      <c r="AG82" s="4">
        <f t="shared" si="18"/>
        <v>69</v>
      </c>
    </row>
    <row r="83" spans="1:33" x14ac:dyDescent="0.25">
      <c r="A83" s="32">
        <v>70</v>
      </c>
      <c r="B83" s="50"/>
      <c r="C83" s="61" t="str">
        <f t="shared" si="22"/>
        <v/>
      </c>
      <c r="D83" s="53" t="str">
        <f t="shared" si="23"/>
        <v/>
      </c>
      <c r="E83" s="58" t="str">
        <f t="shared" si="24"/>
        <v/>
      </c>
      <c r="F83" s="59">
        <f t="shared" si="16"/>
        <v>70</v>
      </c>
      <c r="G83" s="60" t="str">
        <f t="shared" si="19"/>
        <v/>
      </c>
      <c r="H83" s="60" t="str">
        <f t="shared" si="20"/>
        <v/>
      </c>
      <c r="I83" s="60" t="str">
        <f>IF(B83&lt;&gt;"",AVERAGE(B$14:$B83),"")</f>
        <v/>
      </c>
      <c r="J83" s="60" t="str">
        <f>IF(B83&lt;&gt;"",STDEV(B$14:$B83),"")</f>
        <v/>
      </c>
      <c r="K83" s="60" t="str">
        <f t="shared" si="21"/>
        <v/>
      </c>
      <c r="L83" s="60" t="str">
        <f t="shared" si="25"/>
        <v/>
      </c>
      <c r="AF83" s="4">
        <f t="shared" si="17"/>
        <v>1</v>
      </c>
      <c r="AG83" s="4">
        <f t="shared" si="18"/>
        <v>70</v>
      </c>
    </row>
    <row r="84" spans="1:33" x14ac:dyDescent="0.25">
      <c r="A84" s="32">
        <v>71</v>
      </c>
      <c r="B84" s="50"/>
      <c r="C84" s="61" t="str">
        <f t="shared" si="22"/>
        <v/>
      </c>
      <c r="D84" s="53" t="str">
        <f t="shared" si="23"/>
        <v/>
      </c>
      <c r="E84" s="58" t="str">
        <f t="shared" si="24"/>
        <v/>
      </c>
      <c r="F84" s="59">
        <f t="shared" si="16"/>
        <v>71</v>
      </c>
      <c r="G84" s="60" t="str">
        <f t="shared" si="19"/>
        <v/>
      </c>
      <c r="H84" s="60" t="str">
        <f t="shared" si="20"/>
        <v/>
      </c>
      <c r="I84" s="60" t="str">
        <f>IF(B84&lt;&gt;"",AVERAGE(B$14:$B84),"")</f>
        <v/>
      </c>
      <c r="J84" s="60" t="str">
        <f>IF(B84&lt;&gt;"",STDEV(B$14:$B84),"")</f>
        <v/>
      </c>
      <c r="K84" s="60" t="str">
        <f t="shared" si="21"/>
        <v/>
      </c>
      <c r="L84" s="60" t="str">
        <f t="shared" si="25"/>
        <v/>
      </c>
      <c r="AF84" s="4">
        <f t="shared" si="17"/>
        <v>1</v>
      </c>
      <c r="AG84" s="4">
        <f t="shared" si="18"/>
        <v>71</v>
      </c>
    </row>
    <row r="85" spans="1:33" x14ac:dyDescent="0.25">
      <c r="A85" s="32">
        <v>72</v>
      </c>
      <c r="B85" s="50"/>
      <c r="C85" s="61" t="str">
        <f t="shared" si="22"/>
        <v/>
      </c>
      <c r="D85" s="53" t="str">
        <f t="shared" si="23"/>
        <v/>
      </c>
      <c r="E85" s="58" t="str">
        <f t="shared" si="24"/>
        <v/>
      </c>
      <c r="F85" s="59">
        <f t="shared" si="16"/>
        <v>72</v>
      </c>
      <c r="G85" s="60" t="str">
        <f t="shared" si="19"/>
        <v/>
      </c>
      <c r="H85" s="60" t="str">
        <f t="shared" si="20"/>
        <v/>
      </c>
      <c r="I85" s="60" t="str">
        <f>IF(B85&lt;&gt;"",AVERAGE(B$14:$B85),"")</f>
        <v/>
      </c>
      <c r="J85" s="60" t="str">
        <f>IF(B85&lt;&gt;"",STDEV(B$14:$B85),"")</f>
        <v/>
      </c>
      <c r="K85" s="60" t="str">
        <f t="shared" si="21"/>
        <v/>
      </c>
      <c r="L85" s="60" t="str">
        <f t="shared" si="25"/>
        <v/>
      </c>
      <c r="AF85" s="4">
        <f t="shared" si="17"/>
        <v>1</v>
      </c>
      <c r="AG85" s="4">
        <f t="shared" si="18"/>
        <v>72</v>
      </c>
    </row>
    <row r="86" spans="1:33" x14ac:dyDescent="0.25">
      <c r="A86" s="32">
        <v>73</v>
      </c>
      <c r="B86" s="50"/>
      <c r="C86" s="61" t="str">
        <f t="shared" si="22"/>
        <v/>
      </c>
      <c r="D86" s="53" t="str">
        <f t="shared" si="23"/>
        <v/>
      </c>
      <c r="E86" s="58" t="str">
        <f t="shared" si="24"/>
        <v/>
      </c>
      <c r="F86" s="59">
        <f t="shared" si="16"/>
        <v>73</v>
      </c>
      <c r="G86" s="60" t="str">
        <f t="shared" si="19"/>
        <v/>
      </c>
      <c r="H86" s="60" t="str">
        <f t="shared" si="20"/>
        <v/>
      </c>
      <c r="I86" s="60" t="str">
        <f>IF(B86&lt;&gt;"",AVERAGE(B$14:$B86),"")</f>
        <v/>
      </c>
      <c r="J86" s="60" t="str">
        <f>IF(B86&lt;&gt;"",STDEV(B$14:$B86),"")</f>
        <v/>
      </c>
      <c r="K86" s="60" t="str">
        <f t="shared" si="21"/>
        <v/>
      </c>
      <c r="L86" s="60" t="str">
        <f t="shared" si="25"/>
        <v/>
      </c>
      <c r="AF86" s="4">
        <f t="shared" si="17"/>
        <v>1</v>
      </c>
      <c r="AG86" s="4">
        <f t="shared" si="18"/>
        <v>73</v>
      </c>
    </row>
    <row r="87" spans="1:33" x14ac:dyDescent="0.25">
      <c r="A87" s="32">
        <v>74</v>
      </c>
      <c r="B87" s="50"/>
      <c r="C87" s="61" t="str">
        <f t="shared" si="22"/>
        <v/>
      </c>
      <c r="D87" s="53" t="str">
        <f t="shared" si="23"/>
        <v/>
      </c>
      <c r="E87" s="58" t="str">
        <f t="shared" si="24"/>
        <v/>
      </c>
      <c r="F87" s="59">
        <f t="shared" si="16"/>
        <v>74</v>
      </c>
      <c r="G87" s="60" t="str">
        <f t="shared" si="19"/>
        <v/>
      </c>
      <c r="H87" s="60" t="str">
        <f t="shared" si="20"/>
        <v/>
      </c>
      <c r="I87" s="60" t="str">
        <f>IF(B87&lt;&gt;"",AVERAGE(B$14:$B87),"")</f>
        <v/>
      </c>
      <c r="J87" s="60" t="str">
        <f>IF(B87&lt;&gt;"",STDEV(B$14:$B87),"")</f>
        <v/>
      </c>
      <c r="K87" s="60" t="str">
        <f t="shared" si="21"/>
        <v/>
      </c>
      <c r="L87" s="60" t="str">
        <f t="shared" si="25"/>
        <v/>
      </c>
      <c r="AF87" s="4">
        <f t="shared" si="17"/>
        <v>1</v>
      </c>
      <c r="AG87" s="4">
        <f t="shared" si="18"/>
        <v>74</v>
      </c>
    </row>
    <row r="88" spans="1:33" x14ac:dyDescent="0.25">
      <c r="A88" s="32">
        <v>75</v>
      </c>
      <c r="B88" s="50"/>
      <c r="C88" s="61" t="str">
        <f t="shared" si="22"/>
        <v/>
      </c>
      <c r="D88" s="53" t="str">
        <f t="shared" si="23"/>
        <v/>
      </c>
      <c r="E88" s="58" t="str">
        <f t="shared" si="24"/>
        <v/>
      </c>
      <c r="F88" s="59">
        <f t="shared" si="16"/>
        <v>75</v>
      </c>
      <c r="G88" s="60" t="str">
        <f t="shared" si="19"/>
        <v/>
      </c>
      <c r="H88" s="60" t="str">
        <f t="shared" si="20"/>
        <v/>
      </c>
      <c r="I88" s="60" t="str">
        <f>IF(B88&lt;&gt;"",AVERAGE(B$14:$B88),"")</f>
        <v/>
      </c>
      <c r="J88" s="60" t="str">
        <f>IF(B88&lt;&gt;"",STDEV(B$14:$B88),"")</f>
        <v/>
      </c>
      <c r="K88" s="60" t="str">
        <f t="shared" si="21"/>
        <v/>
      </c>
      <c r="L88" s="60" t="str">
        <f t="shared" si="25"/>
        <v/>
      </c>
      <c r="AF88" s="4">
        <f t="shared" si="17"/>
        <v>1</v>
      </c>
      <c r="AG88" s="4">
        <f t="shared" si="18"/>
        <v>75</v>
      </c>
    </row>
    <row r="89" spans="1:33" x14ac:dyDescent="0.25">
      <c r="A89" s="32">
        <v>76</v>
      </c>
      <c r="B89" s="50"/>
      <c r="C89" s="61" t="str">
        <f t="shared" si="22"/>
        <v/>
      </c>
      <c r="D89" s="53" t="str">
        <f t="shared" si="23"/>
        <v/>
      </c>
      <c r="E89" s="58" t="str">
        <f t="shared" si="24"/>
        <v/>
      </c>
      <c r="F89" s="59">
        <f t="shared" si="16"/>
        <v>76</v>
      </c>
      <c r="G89" s="60" t="str">
        <f t="shared" si="19"/>
        <v/>
      </c>
      <c r="H89" s="60" t="str">
        <f t="shared" si="20"/>
        <v/>
      </c>
      <c r="I89" s="60" t="str">
        <f>IF(B89&lt;&gt;"",AVERAGE(B$14:$B89),"")</f>
        <v/>
      </c>
      <c r="J89" s="60" t="str">
        <f>IF(B89&lt;&gt;"",STDEV(B$14:$B89),"")</f>
        <v/>
      </c>
      <c r="K89" s="60" t="str">
        <f t="shared" si="21"/>
        <v/>
      </c>
      <c r="L89" s="60" t="str">
        <f t="shared" si="25"/>
        <v/>
      </c>
      <c r="AF89" s="4">
        <f t="shared" si="17"/>
        <v>1</v>
      </c>
      <c r="AG89" s="4">
        <f t="shared" si="18"/>
        <v>76</v>
      </c>
    </row>
    <row r="90" spans="1:33" x14ac:dyDescent="0.25">
      <c r="A90" s="32">
        <v>77</v>
      </c>
      <c r="B90" s="50"/>
      <c r="C90" s="61" t="str">
        <f t="shared" si="22"/>
        <v/>
      </c>
      <c r="D90" s="53" t="str">
        <f t="shared" si="23"/>
        <v/>
      </c>
      <c r="E90" s="58" t="str">
        <f t="shared" si="24"/>
        <v/>
      </c>
      <c r="F90" s="59">
        <f t="shared" si="16"/>
        <v>77</v>
      </c>
      <c r="G90" s="60" t="str">
        <f t="shared" si="19"/>
        <v/>
      </c>
      <c r="H90" s="60" t="str">
        <f t="shared" si="20"/>
        <v/>
      </c>
      <c r="I90" s="60" t="str">
        <f>IF(B90&lt;&gt;"",AVERAGE(B$14:$B90),"")</f>
        <v/>
      </c>
      <c r="J90" s="60" t="str">
        <f>IF(B90&lt;&gt;"",STDEV(B$14:$B90),"")</f>
        <v/>
      </c>
      <c r="K90" s="60" t="str">
        <f t="shared" si="21"/>
        <v/>
      </c>
      <c r="L90" s="60" t="str">
        <f t="shared" si="25"/>
        <v/>
      </c>
      <c r="AF90" s="4">
        <f t="shared" si="17"/>
        <v>1</v>
      </c>
      <c r="AG90" s="4">
        <f t="shared" si="18"/>
        <v>77</v>
      </c>
    </row>
    <row r="91" spans="1:33" x14ac:dyDescent="0.25">
      <c r="A91" s="32">
        <v>78</v>
      </c>
      <c r="B91" s="50"/>
      <c r="C91" s="61" t="str">
        <f t="shared" si="22"/>
        <v/>
      </c>
      <c r="D91" s="53" t="str">
        <f t="shared" si="23"/>
        <v/>
      </c>
      <c r="E91" s="58" t="str">
        <f t="shared" si="24"/>
        <v/>
      </c>
      <c r="F91" s="59">
        <f t="shared" si="16"/>
        <v>78</v>
      </c>
      <c r="G91" s="60" t="str">
        <f t="shared" si="19"/>
        <v/>
      </c>
      <c r="H91" s="60" t="str">
        <f t="shared" si="20"/>
        <v/>
      </c>
      <c r="I91" s="60" t="str">
        <f>IF(B91&lt;&gt;"",AVERAGE(B$14:$B91),"")</f>
        <v/>
      </c>
      <c r="J91" s="60" t="str">
        <f>IF(B91&lt;&gt;"",STDEV(B$14:$B91),"")</f>
        <v/>
      </c>
      <c r="K91" s="60" t="str">
        <f t="shared" si="21"/>
        <v/>
      </c>
      <c r="L91" s="60" t="str">
        <f t="shared" si="25"/>
        <v/>
      </c>
      <c r="AF91" s="4">
        <f t="shared" si="17"/>
        <v>1</v>
      </c>
      <c r="AG91" s="4">
        <f t="shared" si="18"/>
        <v>78</v>
      </c>
    </row>
    <row r="92" spans="1:33" x14ac:dyDescent="0.25">
      <c r="A92" s="32">
        <v>79</v>
      </c>
      <c r="B92" s="50"/>
      <c r="C92" s="61" t="str">
        <f t="shared" si="22"/>
        <v/>
      </c>
      <c r="D92" s="53" t="str">
        <f t="shared" si="23"/>
        <v/>
      </c>
      <c r="E92" s="58" t="str">
        <f t="shared" si="24"/>
        <v/>
      </c>
      <c r="F92" s="59">
        <f t="shared" si="16"/>
        <v>79</v>
      </c>
      <c r="G92" s="60" t="str">
        <f t="shared" si="19"/>
        <v/>
      </c>
      <c r="H92" s="60" t="str">
        <f t="shared" si="20"/>
        <v/>
      </c>
      <c r="I92" s="60" t="str">
        <f>IF(B92&lt;&gt;"",AVERAGE(B$14:$B92),"")</f>
        <v/>
      </c>
      <c r="J92" s="60" t="str">
        <f>IF(B92&lt;&gt;"",STDEV(B$14:$B92),"")</f>
        <v/>
      </c>
      <c r="K92" s="60" t="str">
        <f t="shared" si="21"/>
        <v/>
      </c>
      <c r="L92" s="60" t="str">
        <f t="shared" si="25"/>
        <v/>
      </c>
      <c r="AF92" s="4">
        <f t="shared" si="17"/>
        <v>1</v>
      </c>
      <c r="AG92" s="4">
        <f t="shared" si="18"/>
        <v>79</v>
      </c>
    </row>
    <row r="93" spans="1:33" x14ac:dyDescent="0.25">
      <c r="A93" s="32">
        <v>80</v>
      </c>
      <c r="B93" s="50"/>
      <c r="C93" s="61" t="str">
        <f t="shared" si="22"/>
        <v/>
      </c>
      <c r="D93" s="53" t="str">
        <f t="shared" si="23"/>
        <v/>
      </c>
      <c r="E93" s="58" t="str">
        <f t="shared" si="24"/>
        <v/>
      </c>
      <c r="F93" s="59">
        <f t="shared" si="16"/>
        <v>80</v>
      </c>
      <c r="G93" s="60" t="str">
        <f t="shared" si="19"/>
        <v/>
      </c>
      <c r="H93" s="60" t="str">
        <f t="shared" si="20"/>
        <v/>
      </c>
      <c r="I93" s="60" t="str">
        <f>IF(B93&lt;&gt;"",AVERAGE(B$14:$B93),"")</f>
        <v/>
      </c>
      <c r="J93" s="60" t="str">
        <f>IF(B93&lt;&gt;"",STDEV(B$14:$B93),"")</f>
        <v/>
      </c>
      <c r="K93" s="60" t="str">
        <f t="shared" si="21"/>
        <v/>
      </c>
      <c r="L93" s="60" t="str">
        <f t="shared" si="25"/>
        <v/>
      </c>
      <c r="AF93" s="4">
        <f t="shared" si="17"/>
        <v>1</v>
      </c>
      <c r="AG93" s="4">
        <f t="shared" si="18"/>
        <v>80</v>
      </c>
    </row>
    <row r="94" spans="1:33" x14ac:dyDescent="0.25">
      <c r="A94" s="32">
        <v>81</v>
      </c>
      <c r="B94" s="50"/>
      <c r="C94" s="61" t="str">
        <f t="shared" si="22"/>
        <v/>
      </c>
      <c r="D94" s="53" t="str">
        <f t="shared" si="23"/>
        <v/>
      </c>
      <c r="E94" s="58" t="str">
        <f t="shared" si="24"/>
        <v/>
      </c>
      <c r="F94" s="59">
        <f t="shared" si="16"/>
        <v>81</v>
      </c>
      <c r="G94" s="60" t="str">
        <f t="shared" si="19"/>
        <v/>
      </c>
      <c r="H94" s="60" t="str">
        <f t="shared" si="20"/>
        <v/>
      </c>
      <c r="I94" s="60" t="str">
        <f>IF(B94&lt;&gt;"",AVERAGE(B$14:$B94),"")</f>
        <v/>
      </c>
      <c r="J94" s="60" t="str">
        <f>IF(B94&lt;&gt;"",STDEV(B$14:$B94),"")</f>
        <v/>
      </c>
      <c r="K94" s="60" t="str">
        <f t="shared" si="21"/>
        <v/>
      </c>
      <c r="L94" s="60" t="str">
        <f t="shared" si="25"/>
        <v/>
      </c>
      <c r="AF94" s="4">
        <f t="shared" si="17"/>
        <v>1</v>
      </c>
      <c r="AG94" s="4">
        <f t="shared" si="18"/>
        <v>81</v>
      </c>
    </row>
    <row r="95" spans="1:33" x14ac:dyDescent="0.25">
      <c r="A95" s="32">
        <v>82</v>
      </c>
      <c r="B95" s="50"/>
      <c r="C95" s="61" t="str">
        <f t="shared" si="22"/>
        <v/>
      </c>
      <c r="D95" s="53" t="str">
        <f t="shared" si="23"/>
        <v/>
      </c>
      <c r="E95" s="58" t="str">
        <f t="shared" si="24"/>
        <v/>
      </c>
      <c r="F95" s="59">
        <f t="shared" si="16"/>
        <v>82</v>
      </c>
      <c r="G95" s="60" t="str">
        <f t="shared" si="19"/>
        <v/>
      </c>
      <c r="H95" s="60" t="str">
        <f t="shared" si="20"/>
        <v/>
      </c>
      <c r="I95" s="60" t="str">
        <f>IF(B95&lt;&gt;"",AVERAGE(B$14:$B95),"")</f>
        <v/>
      </c>
      <c r="J95" s="60" t="str">
        <f>IF(B95&lt;&gt;"",STDEV(B$14:$B95),"")</f>
        <v/>
      </c>
      <c r="K95" s="60" t="str">
        <f t="shared" si="21"/>
        <v/>
      </c>
      <c r="L95" s="60" t="str">
        <f t="shared" si="25"/>
        <v/>
      </c>
      <c r="AF95" s="4">
        <f t="shared" si="17"/>
        <v>1</v>
      </c>
      <c r="AG95" s="4">
        <f t="shared" si="18"/>
        <v>82</v>
      </c>
    </row>
    <row r="96" spans="1:33" x14ac:dyDescent="0.25">
      <c r="A96" s="32">
        <v>83</v>
      </c>
      <c r="B96" s="50"/>
      <c r="C96" s="61" t="str">
        <f t="shared" si="22"/>
        <v/>
      </c>
      <c r="D96" s="53" t="str">
        <f t="shared" si="23"/>
        <v/>
      </c>
      <c r="E96" s="58" t="str">
        <f t="shared" si="24"/>
        <v/>
      </c>
      <c r="F96" s="59">
        <f t="shared" si="16"/>
        <v>83</v>
      </c>
      <c r="G96" s="60" t="str">
        <f t="shared" si="19"/>
        <v/>
      </c>
      <c r="H96" s="60" t="str">
        <f t="shared" si="20"/>
        <v/>
      </c>
      <c r="I96" s="60" t="str">
        <f>IF(B96&lt;&gt;"",AVERAGE(B$14:$B96),"")</f>
        <v/>
      </c>
      <c r="J96" s="60" t="str">
        <f>IF(B96&lt;&gt;"",STDEV(B$14:$B96),"")</f>
        <v/>
      </c>
      <c r="K96" s="60" t="str">
        <f t="shared" si="21"/>
        <v/>
      </c>
      <c r="L96" s="60" t="str">
        <f t="shared" si="25"/>
        <v/>
      </c>
      <c r="AF96" s="4">
        <f t="shared" si="17"/>
        <v>1</v>
      </c>
      <c r="AG96" s="4">
        <f t="shared" si="18"/>
        <v>83</v>
      </c>
    </row>
    <row r="97" spans="1:33" x14ac:dyDescent="0.25">
      <c r="A97" s="32">
        <v>84</v>
      </c>
      <c r="B97" s="50"/>
      <c r="C97" s="61" t="str">
        <f t="shared" si="22"/>
        <v/>
      </c>
      <c r="D97" s="53" t="str">
        <f t="shared" si="23"/>
        <v/>
      </c>
      <c r="E97" s="58" t="str">
        <f t="shared" si="24"/>
        <v/>
      </c>
      <c r="F97" s="59">
        <f t="shared" si="16"/>
        <v>84</v>
      </c>
      <c r="G97" s="60" t="str">
        <f t="shared" si="19"/>
        <v/>
      </c>
      <c r="H97" s="60" t="str">
        <f t="shared" si="20"/>
        <v/>
      </c>
      <c r="I97" s="60" t="str">
        <f>IF(B97&lt;&gt;"",AVERAGE(B$14:$B97),"")</f>
        <v/>
      </c>
      <c r="J97" s="60" t="str">
        <f>IF(B97&lt;&gt;"",STDEV(B$14:$B97),"")</f>
        <v/>
      </c>
      <c r="K97" s="60" t="str">
        <f t="shared" si="21"/>
        <v/>
      </c>
      <c r="L97" s="60" t="str">
        <f t="shared" si="25"/>
        <v/>
      </c>
      <c r="AF97" s="4">
        <f t="shared" si="17"/>
        <v>1</v>
      </c>
      <c r="AG97" s="4">
        <f t="shared" si="18"/>
        <v>84</v>
      </c>
    </row>
    <row r="98" spans="1:33" x14ac:dyDescent="0.25">
      <c r="A98" s="32">
        <v>85</v>
      </c>
      <c r="B98" s="50"/>
      <c r="C98" s="61" t="str">
        <f t="shared" si="22"/>
        <v/>
      </c>
      <c r="D98" s="53" t="str">
        <f t="shared" si="23"/>
        <v/>
      </c>
      <c r="E98" s="58" t="str">
        <f t="shared" si="24"/>
        <v/>
      </c>
      <c r="F98" s="59">
        <f t="shared" si="16"/>
        <v>85</v>
      </c>
      <c r="G98" s="60" t="str">
        <f t="shared" si="19"/>
        <v/>
      </c>
      <c r="H98" s="60" t="str">
        <f t="shared" si="20"/>
        <v/>
      </c>
      <c r="I98" s="60" t="str">
        <f>IF(B98&lt;&gt;"",AVERAGE(B$14:$B98),"")</f>
        <v/>
      </c>
      <c r="J98" s="60" t="str">
        <f>IF(B98&lt;&gt;"",STDEV(B$14:$B98),"")</f>
        <v/>
      </c>
      <c r="K98" s="60" t="str">
        <f t="shared" si="21"/>
        <v/>
      </c>
      <c r="L98" s="60" t="str">
        <f t="shared" si="25"/>
        <v/>
      </c>
      <c r="AF98" s="4">
        <f t="shared" si="17"/>
        <v>1</v>
      </c>
      <c r="AG98" s="4">
        <f t="shared" si="18"/>
        <v>85</v>
      </c>
    </row>
    <row r="99" spans="1:33" x14ac:dyDescent="0.25">
      <c r="A99" s="32">
        <v>86</v>
      </c>
      <c r="B99" s="50"/>
      <c r="C99" s="61" t="str">
        <f t="shared" si="22"/>
        <v/>
      </c>
      <c r="D99" s="53" t="str">
        <f t="shared" si="23"/>
        <v/>
      </c>
      <c r="E99" s="58" t="str">
        <f t="shared" si="24"/>
        <v/>
      </c>
      <c r="F99" s="59">
        <f t="shared" si="16"/>
        <v>86</v>
      </c>
      <c r="G99" s="60" t="str">
        <f t="shared" si="19"/>
        <v/>
      </c>
      <c r="H99" s="60" t="str">
        <f t="shared" si="20"/>
        <v/>
      </c>
      <c r="I99" s="60" t="str">
        <f>IF(B99&lt;&gt;"",AVERAGE(B$14:$B99),"")</f>
        <v/>
      </c>
      <c r="J99" s="60" t="str">
        <f>IF(B99&lt;&gt;"",STDEV(B$14:$B99),"")</f>
        <v/>
      </c>
      <c r="K99" s="60" t="str">
        <f t="shared" si="21"/>
        <v/>
      </c>
      <c r="L99" s="60" t="str">
        <f t="shared" si="25"/>
        <v/>
      </c>
      <c r="AF99" s="4">
        <f t="shared" si="17"/>
        <v>1</v>
      </c>
      <c r="AG99" s="4">
        <f t="shared" si="18"/>
        <v>86</v>
      </c>
    </row>
    <row r="100" spans="1:33" x14ac:dyDescent="0.25">
      <c r="A100" s="32">
        <v>87</v>
      </c>
      <c r="B100" s="50"/>
      <c r="C100" s="61" t="str">
        <f t="shared" si="22"/>
        <v/>
      </c>
      <c r="D100" s="53" t="str">
        <f t="shared" si="23"/>
        <v/>
      </c>
      <c r="E100" s="58" t="str">
        <f t="shared" si="24"/>
        <v/>
      </c>
      <c r="F100" s="59">
        <f t="shared" si="16"/>
        <v>87</v>
      </c>
      <c r="G100" s="60" t="str">
        <f t="shared" si="19"/>
        <v/>
      </c>
      <c r="H100" s="60" t="str">
        <f t="shared" si="20"/>
        <v/>
      </c>
      <c r="I100" s="60" t="str">
        <f>IF(B100&lt;&gt;"",AVERAGE(B$14:$B100),"")</f>
        <v/>
      </c>
      <c r="J100" s="60" t="str">
        <f>IF(B100&lt;&gt;"",STDEV(B$14:$B100),"")</f>
        <v/>
      </c>
      <c r="K100" s="60" t="str">
        <f t="shared" si="21"/>
        <v/>
      </c>
      <c r="L100" s="60" t="str">
        <f t="shared" si="25"/>
        <v/>
      </c>
      <c r="AF100" s="4">
        <f t="shared" si="17"/>
        <v>1</v>
      </c>
      <c r="AG100" s="4">
        <f t="shared" si="18"/>
        <v>87</v>
      </c>
    </row>
    <row r="101" spans="1:33" x14ac:dyDescent="0.25">
      <c r="A101" s="32">
        <v>88</v>
      </c>
      <c r="B101" s="50"/>
      <c r="C101" s="61" t="str">
        <f t="shared" si="22"/>
        <v/>
      </c>
      <c r="D101" s="53" t="str">
        <f t="shared" si="23"/>
        <v/>
      </c>
      <c r="E101" s="58" t="str">
        <f t="shared" si="24"/>
        <v/>
      </c>
      <c r="F101" s="59">
        <f t="shared" si="16"/>
        <v>88</v>
      </c>
      <c r="G101" s="60" t="str">
        <f t="shared" si="19"/>
        <v/>
      </c>
      <c r="H101" s="60" t="str">
        <f t="shared" si="20"/>
        <v/>
      </c>
      <c r="I101" s="60" t="str">
        <f>IF(B101&lt;&gt;"",AVERAGE(B$14:$B101),"")</f>
        <v/>
      </c>
      <c r="J101" s="60" t="str">
        <f>IF(B101&lt;&gt;"",STDEV(B$14:$B101),"")</f>
        <v/>
      </c>
      <c r="K101" s="60" t="str">
        <f t="shared" si="21"/>
        <v/>
      </c>
      <c r="L101" s="60" t="str">
        <f t="shared" si="25"/>
        <v/>
      </c>
      <c r="AF101" s="4">
        <f t="shared" si="17"/>
        <v>1</v>
      </c>
      <c r="AG101" s="4">
        <f t="shared" si="18"/>
        <v>88</v>
      </c>
    </row>
    <row r="102" spans="1:33" x14ac:dyDescent="0.25">
      <c r="A102" s="32">
        <v>89</v>
      </c>
      <c r="B102" s="50"/>
      <c r="C102" s="61" t="str">
        <f t="shared" si="22"/>
        <v/>
      </c>
      <c r="D102" s="53" t="str">
        <f t="shared" si="23"/>
        <v/>
      </c>
      <c r="E102" s="58" t="str">
        <f t="shared" si="24"/>
        <v/>
      </c>
      <c r="F102" s="59">
        <f t="shared" si="16"/>
        <v>89</v>
      </c>
      <c r="G102" s="60" t="str">
        <f t="shared" si="19"/>
        <v/>
      </c>
      <c r="H102" s="60" t="str">
        <f t="shared" si="20"/>
        <v/>
      </c>
      <c r="I102" s="60" t="str">
        <f>IF(B102&lt;&gt;"",AVERAGE(B$14:$B102),"")</f>
        <v/>
      </c>
      <c r="J102" s="60" t="str">
        <f>IF(B102&lt;&gt;"",STDEV(B$14:$B102),"")</f>
        <v/>
      </c>
      <c r="K102" s="60" t="str">
        <f t="shared" si="21"/>
        <v/>
      </c>
      <c r="L102" s="60" t="str">
        <f t="shared" si="25"/>
        <v/>
      </c>
      <c r="AF102" s="4">
        <f t="shared" si="17"/>
        <v>1</v>
      </c>
      <c r="AG102" s="4">
        <f t="shared" si="18"/>
        <v>89</v>
      </c>
    </row>
    <row r="103" spans="1:33" x14ac:dyDescent="0.25">
      <c r="A103" s="32">
        <v>90</v>
      </c>
      <c r="B103" s="50"/>
      <c r="C103" s="61" t="str">
        <f t="shared" si="22"/>
        <v/>
      </c>
      <c r="D103" s="53" t="str">
        <f t="shared" si="23"/>
        <v/>
      </c>
      <c r="E103" s="58" t="str">
        <f t="shared" si="24"/>
        <v/>
      </c>
      <c r="F103" s="59">
        <f t="shared" si="16"/>
        <v>90</v>
      </c>
      <c r="G103" s="60" t="str">
        <f t="shared" si="19"/>
        <v/>
      </c>
      <c r="H103" s="60" t="str">
        <f t="shared" si="20"/>
        <v/>
      </c>
      <c r="I103" s="60" t="str">
        <f>IF(B103&lt;&gt;"",AVERAGE(B$14:$B103),"")</f>
        <v/>
      </c>
      <c r="J103" s="60" t="str">
        <f>IF(B103&lt;&gt;"",STDEV(B$14:$B103),"")</f>
        <v/>
      </c>
      <c r="K103" s="60" t="str">
        <f t="shared" si="21"/>
        <v/>
      </c>
      <c r="L103" s="60" t="str">
        <f t="shared" si="25"/>
        <v/>
      </c>
      <c r="AF103" s="4">
        <f t="shared" si="17"/>
        <v>1</v>
      </c>
      <c r="AG103" s="4">
        <f t="shared" si="18"/>
        <v>90</v>
      </c>
    </row>
    <row r="104" spans="1:33" x14ac:dyDescent="0.25">
      <c r="A104" s="32">
        <v>91</v>
      </c>
      <c r="B104" s="50"/>
      <c r="C104" s="61" t="str">
        <f t="shared" si="22"/>
        <v/>
      </c>
      <c r="D104" s="53" t="str">
        <f t="shared" si="23"/>
        <v/>
      </c>
      <c r="E104" s="58" t="str">
        <f t="shared" si="24"/>
        <v/>
      </c>
      <c r="F104" s="59">
        <f t="shared" si="16"/>
        <v>91</v>
      </c>
      <c r="G104" s="60" t="str">
        <f t="shared" si="19"/>
        <v/>
      </c>
      <c r="H104" s="60" t="str">
        <f t="shared" si="20"/>
        <v/>
      </c>
      <c r="I104" s="60" t="str">
        <f>IF(B104&lt;&gt;"",AVERAGE(B$14:$B104),"")</f>
        <v/>
      </c>
      <c r="J104" s="60" t="str">
        <f>IF(B104&lt;&gt;"",STDEV(B$14:$B104),"")</f>
        <v/>
      </c>
      <c r="K104" s="60" t="str">
        <f t="shared" si="21"/>
        <v/>
      </c>
      <c r="L104" s="60" t="str">
        <f t="shared" si="25"/>
        <v/>
      </c>
      <c r="AF104" s="4">
        <f t="shared" si="17"/>
        <v>1</v>
      </c>
      <c r="AG104" s="4">
        <f t="shared" si="18"/>
        <v>91</v>
      </c>
    </row>
    <row r="105" spans="1:33" x14ac:dyDescent="0.25">
      <c r="A105" s="32">
        <v>92</v>
      </c>
      <c r="B105" s="50"/>
      <c r="C105" s="61" t="str">
        <f t="shared" si="22"/>
        <v/>
      </c>
      <c r="D105" s="53" t="str">
        <f t="shared" si="23"/>
        <v/>
      </c>
      <c r="E105" s="58" t="str">
        <f t="shared" si="24"/>
        <v/>
      </c>
      <c r="F105" s="59">
        <f t="shared" si="16"/>
        <v>92</v>
      </c>
      <c r="G105" s="60" t="str">
        <f t="shared" si="19"/>
        <v/>
      </c>
      <c r="H105" s="60" t="str">
        <f t="shared" si="20"/>
        <v/>
      </c>
      <c r="I105" s="60" t="str">
        <f>IF(B105&lt;&gt;"",AVERAGE(B$14:$B105),"")</f>
        <v/>
      </c>
      <c r="J105" s="60" t="str">
        <f>IF(B105&lt;&gt;"",STDEV(B$14:$B105),"")</f>
        <v/>
      </c>
      <c r="K105" s="60" t="str">
        <f t="shared" si="21"/>
        <v/>
      </c>
      <c r="L105" s="60" t="str">
        <f t="shared" si="25"/>
        <v/>
      </c>
      <c r="AF105" s="4">
        <f t="shared" si="17"/>
        <v>1</v>
      </c>
      <c r="AG105" s="4">
        <f t="shared" si="18"/>
        <v>92</v>
      </c>
    </row>
    <row r="106" spans="1:33" x14ac:dyDescent="0.25">
      <c r="A106" s="32">
        <v>93</v>
      </c>
      <c r="B106" s="50"/>
      <c r="C106" s="61" t="str">
        <f t="shared" si="22"/>
        <v/>
      </c>
      <c r="D106" s="53" t="str">
        <f t="shared" si="23"/>
        <v/>
      </c>
      <c r="E106" s="58" t="str">
        <f t="shared" si="24"/>
        <v/>
      </c>
      <c r="F106" s="59">
        <f t="shared" si="16"/>
        <v>93</v>
      </c>
      <c r="G106" s="60" t="str">
        <f t="shared" si="19"/>
        <v/>
      </c>
      <c r="H106" s="60" t="str">
        <f t="shared" si="20"/>
        <v/>
      </c>
      <c r="I106" s="60" t="str">
        <f>IF(B106&lt;&gt;"",AVERAGE(B$14:$B106),"")</f>
        <v/>
      </c>
      <c r="J106" s="60" t="str">
        <f>IF(B106&lt;&gt;"",STDEV(B$14:$B106),"")</f>
        <v/>
      </c>
      <c r="K106" s="60" t="str">
        <f t="shared" si="21"/>
        <v/>
      </c>
      <c r="L106" s="60" t="str">
        <f t="shared" si="25"/>
        <v/>
      </c>
      <c r="AF106" s="4">
        <f t="shared" si="17"/>
        <v>1</v>
      </c>
      <c r="AG106" s="4">
        <f t="shared" si="18"/>
        <v>93</v>
      </c>
    </row>
    <row r="107" spans="1:33" x14ac:dyDescent="0.25">
      <c r="A107" s="32">
        <v>94</v>
      </c>
      <c r="B107" s="50"/>
      <c r="C107" s="61" t="str">
        <f t="shared" si="22"/>
        <v/>
      </c>
      <c r="D107" s="53" t="str">
        <f t="shared" si="23"/>
        <v/>
      </c>
      <c r="E107" s="58" t="str">
        <f t="shared" si="24"/>
        <v/>
      </c>
      <c r="F107" s="59">
        <f t="shared" si="16"/>
        <v>94</v>
      </c>
      <c r="G107" s="60" t="str">
        <f t="shared" si="19"/>
        <v/>
      </c>
      <c r="H107" s="60" t="str">
        <f t="shared" si="20"/>
        <v/>
      </c>
      <c r="I107" s="60" t="str">
        <f>IF(B107&lt;&gt;"",AVERAGE(B$14:$B107),"")</f>
        <v/>
      </c>
      <c r="J107" s="60" t="str">
        <f>IF(B107&lt;&gt;"",STDEV(B$14:$B107),"")</f>
        <v/>
      </c>
      <c r="K107" s="60" t="str">
        <f t="shared" si="21"/>
        <v/>
      </c>
      <c r="L107" s="60" t="str">
        <f t="shared" si="25"/>
        <v/>
      </c>
      <c r="AF107" s="4">
        <f t="shared" si="17"/>
        <v>1</v>
      </c>
      <c r="AG107" s="4">
        <f t="shared" si="18"/>
        <v>94</v>
      </c>
    </row>
    <row r="108" spans="1:33" x14ac:dyDescent="0.25">
      <c r="A108" s="32">
        <v>95</v>
      </c>
      <c r="B108" s="50"/>
      <c r="C108" s="61" t="str">
        <f t="shared" si="22"/>
        <v/>
      </c>
      <c r="D108" s="53" t="str">
        <f t="shared" si="23"/>
        <v/>
      </c>
      <c r="E108" s="58" t="str">
        <f t="shared" si="24"/>
        <v/>
      </c>
      <c r="F108" s="59">
        <f t="shared" si="16"/>
        <v>95</v>
      </c>
      <c r="G108" s="60" t="str">
        <f t="shared" si="19"/>
        <v/>
      </c>
      <c r="H108" s="60" t="str">
        <f t="shared" si="20"/>
        <v/>
      </c>
      <c r="I108" s="60" t="str">
        <f>IF(B108&lt;&gt;"",AVERAGE(B$14:$B108),"")</f>
        <v/>
      </c>
      <c r="J108" s="60" t="str">
        <f>IF(B108&lt;&gt;"",STDEV(B$14:$B108),"")</f>
        <v/>
      </c>
      <c r="K108" s="60" t="str">
        <f t="shared" si="21"/>
        <v/>
      </c>
      <c r="L108" s="60" t="str">
        <f t="shared" si="25"/>
        <v/>
      </c>
      <c r="AF108" s="4">
        <f t="shared" si="17"/>
        <v>1</v>
      </c>
      <c r="AG108" s="4">
        <f t="shared" si="18"/>
        <v>95</v>
      </c>
    </row>
    <row r="109" spans="1:33" x14ac:dyDescent="0.25">
      <c r="A109" s="32">
        <v>96</v>
      </c>
      <c r="B109" s="50"/>
      <c r="C109" s="61" t="str">
        <f t="shared" si="22"/>
        <v/>
      </c>
      <c r="D109" s="53" t="str">
        <f t="shared" si="23"/>
        <v/>
      </c>
      <c r="E109" s="58" t="str">
        <f t="shared" si="24"/>
        <v/>
      </c>
      <c r="F109" s="59">
        <f t="shared" si="16"/>
        <v>96</v>
      </c>
      <c r="G109" s="60" t="str">
        <f t="shared" si="19"/>
        <v/>
      </c>
      <c r="H109" s="60" t="str">
        <f t="shared" si="20"/>
        <v/>
      </c>
      <c r="I109" s="60" t="str">
        <f>IF(B109&lt;&gt;"",AVERAGE(B$14:$B109),"")</f>
        <v/>
      </c>
      <c r="J109" s="60" t="str">
        <f>IF(B109&lt;&gt;"",STDEV(B$14:$B109),"")</f>
        <v/>
      </c>
      <c r="K109" s="60" t="str">
        <f t="shared" si="21"/>
        <v/>
      </c>
      <c r="L109" s="60" t="str">
        <f t="shared" si="25"/>
        <v/>
      </c>
      <c r="AF109" s="4">
        <f t="shared" si="17"/>
        <v>1</v>
      </c>
      <c r="AG109" s="4">
        <f t="shared" si="18"/>
        <v>96</v>
      </c>
    </row>
    <row r="110" spans="1:33" x14ac:dyDescent="0.25">
      <c r="A110" s="32">
        <v>97</v>
      </c>
      <c r="B110" s="50"/>
      <c r="C110" s="61" t="str">
        <f t="shared" si="22"/>
        <v/>
      </c>
      <c r="D110" s="53" t="str">
        <f t="shared" si="23"/>
        <v/>
      </c>
      <c r="E110" s="58" t="str">
        <f t="shared" si="24"/>
        <v/>
      </c>
      <c r="F110" s="59">
        <f t="shared" si="16"/>
        <v>97</v>
      </c>
      <c r="G110" s="60" t="str">
        <f t="shared" si="19"/>
        <v/>
      </c>
      <c r="H110" s="60" t="str">
        <f t="shared" si="20"/>
        <v/>
      </c>
      <c r="I110" s="60" t="str">
        <f>IF(B110&lt;&gt;"",AVERAGE(B$14:$B110),"")</f>
        <v/>
      </c>
      <c r="J110" s="60" t="str">
        <f>IF(B110&lt;&gt;"",STDEV(B$14:$B110),"")</f>
        <v/>
      </c>
      <c r="K110" s="60" t="str">
        <f t="shared" si="21"/>
        <v/>
      </c>
      <c r="L110" s="60" t="str">
        <f t="shared" si="25"/>
        <v/>
      </c>
      <c r="AF110" s="4">
        <f t="shared" si="17"/>
        <v>1</v>
      </c>
      <c r="AG110" s="4">
        <f t="shared" si="18"/>
        <v>97</v>
      </c>
    </row>
    <row r="111" spans="1:33" x14ac:dyDescent="0.25">
      <c r="A111" s="32">
        <v>98</v>
      </c>
      <c r="B111" s="50"/>
      <c r="C111" s="61" t="str">
        <f t="shared" si="22"/>
        <v/>
      </c>
      <c r="D111" s="53" t="str">
        <f t="shared" si="23"/>
        <v/>
      </c>
      <c r="E111" s="58" t="str">
        <f t="shared" si="24"/>
        <v/>
      </c>
      <c r="F111" s="59">
        <f t="shared" si="16"/>
        <v>98</v>
      </c>
      <c r="G111" s="60" t="str">
        <f t="shared" si="19"/>
        <v/>
      </c>
      <c r="H111" s="60" t="str">
        <f t="shared" si="20"/>
        <v/>
      </c>
      <c r="I111" s="60" t="str">
        <f>IF(B111&lt;&gt;"",AVERAGE(B$14:$B111),"")</f>
        <v/>
      </c>
      <c r="J111" s="60" t="str">
        <f>IF(B111&lt;&gt;"",STDEV(B$14:$B111),"")</f>
        <v/>
      </c>
      <c r="K111" s="60" t="str">
        <f t="shared" ref="K111:K113" si="26">IF(B111&lt;&gt;"",($E$8^2/$E$9^2)*($E$6^2+J111^2),"")</f>
        <v/>
      </c>
      <c r="L111" s="60" t="str">
        <f t="shared" si="25"/>
        <v/>
      </c>
      <c r="AF111" s="4">
        <f t="shared" si="17"/>
        <v>1</v>
      </c>
      <c r="AG111" s="4">
        <f t="shared" si="18"/>
        <v>98</v>
      </c>
    </row>
    <row r="112" spans="1:33" x14ac:dyDescent="0.25">
      <c r="A112" s="32">
        <v>99</v>
      </c>
      <c r="B112" s="50"/>
      <c r="C112" s="61" t="str">
        <f t="shared" si="22"/>
        <v/>
      </c>
      <c r="D112" s="53" t="str">
        <f t="shared" si="23"/>
        <v/>
      </c>
      <c r="E112" s="58" t="str">
        <f t="shared" si="24"/>
        <v/>
      </c>
      <c r="F112" s="59">
        <f t="shared" si="16"/>
        <v>99</v>
      </c>
      <c r="G112" s="60" t="str">
        <f t="shared" si="19"/>
        <v/>
      </c>
      <c r="H112" s="60" t="str">
        <f t="shared" si="20"/>
        <v/>
      </c>
      <c r="I112" s="60" t="str">
        <f>IF(B112&lt;&gt;"",AVERAGE(B$14:$B112),"")</f>
        <v/>
      </c>
      <c r="J112" s="60" t="str">
        <f>IF(B112&lt;&gt;"",STDEV(B$14:$B112),"")</f>
        <v/>
      </c>
      <c r="K112" s="60" t="str">
        <f t="shared" si="26"/>
        <v/>
      </c>
      <c r="L112" s="60" t="str">
        <f t="shared" si="25"/>
        <v/>
      </c>
      <c r="AF112" s="4">
        <f t="shared" si="17"/>
        <v>1</v>
      </c>
      <c r="AG112" s="4">
        <f t="shared" si="18"/>
        <v>99</v>
      </c>
    </row>
    <row r="113" spans="1:33" x14ac:dyDescent="0.25">
      <c r="A113" s="32">
        <v>100</v>
      </c>
      <c r="B113" s="50"/>
      <c r="C113" s="61" t="str">
        <f t="shared" si="22"/>
        <v/>
      </c>
      <c r="D113" s="53" t="str">
        <f t="shared" si="23"/>
        <v/>
      </c>
      <c r="E113" s="58" t="str">
        <f t="shared" si="24"/>
        <v/>
      </c>
      <c r="F113" s="59">
        <f t="shared" si="16"/>
        <v>100</v>
      </c>
      <c r="G113" s="60" t="str">
        <f t="shared" si="19"/>
        <v/>
      </c>
      <c r="H113" s="60" t="str">
        <f t="shared" si="20"/>
        <v/>
      </c>
      <c r="I113" s="60" t="str">
        <f>IF(B113&lt;&gt;"",AVERAGE(B$14:$B113),"")</f>
        <v/>
      </c>
      <c r="J113" s="60" t="str">
        <f>IF(B113&lt;&gt;"",STDEV(B$14:$B113),"")</f>
        <v/>
      </c>
      <c r="K113" s="60" t="str">
        <f t="shared" si="26"/>
        <v/>
      </c>
      <c r="L113" s="60" t="str">
        <f t="shared" si="25"/>
        <v/>
      </c>
      <c r="AF113" s="4">
        <f t="shared" si="17"/>
        <v>1</v>
      </c>
      <c r="AG113" s="4">
        <f t="shared" si="18"/>
        <v>100</v>
      </c>
    </row>
  </sheetData>
  <sheetProtection algorithmName="SHA-512" hashValue="tkQOxLGgQYOC6rEvdqRaZG98DCdlPL8a+2Gyzaertbg0Wh9QEJSvyOe6m/i+UILULeRabHEb2ertz4zvq7qnlQ==" saltValue="FBzVvjpgIjiK8tBbfiFceg==" spinCount="100000" sheet="1" objects="1" scenarios="1"/>
  <mergeCells count="13">
    <mergeCell ref="M38:O42"/>
    <mergeCell ref="M34:O37"/>
    <mergeCell ref="M14:O17"/>
    <mergeCell ref="M22:O25"/>
    <mergeCell ref="M13:O13"/>
    <mergeCell ref="M18:O21"/>
    <mergeCell ref="M26:O29"/>
    <mergeCell ref="M30:O33"/>
    <mergeCell ref="F5:G5"/>
    <mergeCell ref="E12:F12"/>
    <mergeCell ref="I12:J12"/>
    <mergeCell ref="A1:C7"/>
    <mergeCell ref="D1:L1"/>
  </mergeCells>
  <conditionalFormatting sqref="D14:D113">
    <cfRule type="containsText" dxfId="12" priority="15" operator="containsText" text="H0">
      <formula>NOT(ISERROR(SEARCH("H0",D14)))</formula>
    </cfRule>
  </conditionalFormatting>
  <conditionalFormatting sqref="D14:D113">
    <cfRule type="containsText" dxfId="11" priority="13" operator="containsText" text="Again">
      <formula>NOT(ISERROR(SEARCH("Again",D14)))</formula>
    </cfRule>
    <cfRule type="containsText" dxfId="10" priority="14" operator="containsText" text="Stop">
      <formula>NOT(ISERROR(SEARCH("Stop",D14)))</formula>
    </cfRule>
  </conditionalFormatting>
  <conditionalFormatting sqref="D14:D113">
    <cfRule type="containsText" dxfId="9" priority="11" operator="containsText" text="Minimum Plots Met">
      <formula>NOT(ISERROR(SEARCH("Minimum Plots Met",D14)))</formula>
    </cfRule>
  </conditionalFormatting>
  <conditionalFormatting sqref="C14">
    <cfRule type="containsText" dxfId="8" priority="8" operator="containsText" text="Inconclusive">
      <formula>NOT(ISERROR(SEARCH("Inconclusive",C14)))</formula>
    </cfRule>
    <cfRule type="containsText" dxfId="7" priority="9" operator="containsText" text="Inconclusive">
      <formula>NOT(ISERROR(SEARCH("Inconclusive",C14)))</formula>
    </cfRule>
  </conditionalFormatting>
  <conditionalFormatting sqref="E14:E113">
    <cfRule type="containsText" dxfId="6" priority="1" operator="containsText" text="Satisfied">
      <formula>NOT(ISERROR(SEARCH("Satisfied",E14)))</formula>
    </cfRule>
    <cfRule type="containsText" dxfId="5" priority="2" operator="containsText" text="Successful">
      <formula>NOT(ISERROR(SEARCH("Successful",E14)))</formula>
    </cfRule>
    <cfRule type="containsText" dxfId="4" priority="3" operator="containsText" text="Inconclusive">
      <formula>NOT(ISERROR(SEARCH("Inconclusive",E14)))</formula>
    </cfRule>
    <cfRule type="colorScale" priority="4">
      <colorScale>
        <cfvo type="min"/>
        <cfvo type="max"/>
        <color rgb="FFFF7128"/>
        <color rgb="FFFFEF9C"/>
      </colorScale>
    </cfRule>
  </conditionalFormatting>
  <conditionalFormatting sqref="C14:C113">
    <cfRule type="containsText" dxfId="3" priority="5" operator="containsText" text="Fail">
      <formula>NOT(ISERROR(SEARCH("Fail",C14)))</formula>
    </cfRule>
    <cfRule type="containsText" dxfId="2" priority="6" operator="containsText" text="Pass">
      <formula>NOT(ISERROR(SEARCH("Pass",C14)))</formula>
    </cfRule>
    <cfRule type="containsText" dxfId="1" priority="7" operator="containsText" text="Inconclusive">
      <formula>NOT(ISERROR(SEARCH("Inconclusive",C14)))</formula>
    </cfRule>
  </conditionalFormatting>
  <pageMargins left="0.7" right="0.7" top="0.75" bottom="0.75" header="0.3" footer="0.3"/>
  <pageSetup orientation="portrait" horizontalDpi="0" verticalDpi="0" r:id="rId1"/>
  <drawing r:id="rId2"/>
  <extLst>
    <ext xmlns:x14="http://schemas.microsoft.com/office/spreadsheetml/2009/9/main" uri="{78C0D931-6437-407d-A8EE-F0AAD7539E65}">
      <x14:conditionalFormattings>
        <x14:conditionalFormatting xmlns:xm="http://schemas.microsoft.com/office/excel/2006/main">
          <x14:cfRule type="containsText" priority="12" operator="containsText" id="{A79985B1-BADC-49F5-A146-D7A23A290C44}">
            <xm:f>NOT(ISERROR(SEARCH("Minimum Plots not Met",D14)))</xm:f>
            <xm:f>"Minimum Plots not Met"</xm:f>
            <x14:dxf>
              <font>
                <color rgb="FF9C0006"/>
              </font>
              <fill>
                <patternFill>
                  <bgColor rgb="FFFFC7CE"/>
                </patternFill>
              </fill>
            </x14:dxf>
          </x14:cfRule>
          <xm:sqref>D14:D113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'Dropdown Selections'!$B$2:$B$6</xm:f>
          </x14:formula1>
          <xm:sqref>G3</xm:sqref>
        </x14:dataValidation>
        <x14:dataValidation type="list" allowBlank="1" showInputMessage="1" showErrorMessage="1" xr:uid="{00000000-0002-0000-0100-000001000000}">
          <x14:formula1>
            <xm:f>'Dropdown Selections'!$A$2:$A$4</xm:f>
          </x14:formula1>
          <xm:sqref>G2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6"/>
  <sheetViews>
    <sheetView workbookViewId="0">
      <selection activeCell="B7" sqref="B7"/>
    </sheetView>
  </sheetViews>
  <sheetFormatPr defaultRowHeight="15" x14ac:dyDescent="0.25"/>
  <sheetData>
    <row r="1" spans="1:2" s="1" customFormat="1" x14ac:dyDescent="0.25">
      <c r="A1" s="1" t="s">
        <v>52</v>
      </c>
      <c r="B1" s="1" t="s">
        <v>53</v>
      </c>
    </row>
    <row r="2" spans="1:2" x14ac:dyDescent="0.25">
      <c r="A2" s="1">
        <v>1</v>
      </c>
      <c r="B2" s="1" t="s">
        <v>54</v>
      </c>
    </row>
    <row r="3" spans="1:2" x14ac:dyDescent="0.25">
      <c r="A3" s="1">
        <v>2</v>
      </c>
      <c r="B3" s="1" t="s">
        <v>55</v>
      </c>
    </row>
    <row r="4" spans="1:2" x14ac:dyDescent="0.25">
      <c r="A4" s="1">
        <v>3</v>
      </c>
      <c r="B4" s="1" t="s">
        <v>56</v>
      </c>
    </row>
    <row r="5" spans="1:2" x14ac:dyDescent="0.25">
      <c r="A5" s="1"/>
      <c r="B5" s="1" t="s">
        <v>12</v>
      </c>
    </row>
    <row r="6" spans="1:2" x14ac:dyDescent="0.25">
      <c r="A6" s="1"/>
      <c r="B6" s="1" t="s">
        <v>35</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IconOverlay xmlns="http://schemas.microsoft.com/sharepoint/v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13" ma:contentTypeDescription="Create a new document." ma:contentTypeScope="" ma:versionID="407b8568e9db0c9e89eeeeeed41b61b7">
  <xsd:schema xmlns:xsd="http://www.w3.org/2001/XMLSchema" xmlns:xs="http://www.w3.org/2001/XMLSchema" xmlns:p="http://schemas.microsoft.com/office/2006/metadata/properties" xmlns:ns1="http://schemas.microsoft.com/sharepoint/v3" xmlns:ns2="04007bd9-c0d9-4f27-a4ad-edebe3770499" xmlns:ns3="9ac66888-105e-4e54-b39a-e32c984792c9" xmlns:ns4="http://schemas.microsoft.com/sharepoint/v4" targetNamespace="http://schemas.microsoft.com/office/2006/metadata/properties" ma:root="true" ma:fieldsID="c44a128c62542d8f04a5f1844b3ac575" ns1:_="" ns2:_="" ns3:_="" ns4:_="">
    <xsd:import namespace="http://schemas.microsoft.com/sharepoint/v3"/>
    <xsd:import namespace="04007bd9-c0d9-4f27-a4ad-edebe3770499"/>
    <xsd:import namespace="9ac66888-105e-4e54-b39a-e32c984792c9"/>
    <xsd:import namespace="http://schemas.microsoft.com/sharepoint/v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1:_ip_UnifiedCompliancePolicyProperties" minOccurs="0"/>
                <xsd:element ref="ns1:_ip_UnifiedCompliancePolicyUIAction" minOccurs="0"/>
                <xsd:element ref="ns3:MediaServiceOCR" minOccurs="0"/>
                <xsd:element ref="ns4:IconOverlay"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ac66888-105e-4e54-b39a-e32c984792c9"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07E76C-7F86-4086-9494-A9C8AC06B463}">
  <ds:schemaRefs>
    <ds:schemaRef ds:uri="http://schemas.microsoft.com/sharepoint/v3/contenttype/forms"/>
  </ds:schemaRefs>
</ds:datastoreItem>
</file>

<file path=customXml/itemProps2.xml><?xml version="1.0" encoding="utf-8"?>
<ds:datastoreItem xmlns:ds="http://schemas.openxmlformats.org/officeDocument/2006/customXml" ds:itemID="{2913AA92-D5A9-40F7-A41E-950EE4B52698}">
  <ds:schemaRefs>
    <ds:schemaRef ds:uri="http://schemas.microsoft.com/office/2006/metadata/properties"/>
    <ds:schemaRef ds:uri="9ac66888-105e-4e54-b39a-e32c984792c9"/>
    <ds:schemaRef ds:uri="http://schemas.microsoft.com/sharepoint/v3"/>
    <ds:schemaRef ds:uri="http://schemas.microsoft.com/sharepoint/v4"/>
    <ds:schemaRef ds:uri="http://purl.org/dc/terms/"/>
    <ds:schemaRef ds:uri="http://schemas.microsoft.com/office/2006/documentManagement/types"/>
    <ds:schemaRef ds:uri="http://purl.org/dc/dcmitype/"/>
    <ds:schemaRef ds:uri="04007bd9-c0d9-4f27-a4ad-edebe3770499"/>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89473423-B8FA-4142-A920-237C0261E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007bd9-c0d9-4f27-a4ad-edebe3770499"/>
    <ds:schemaRef ds:uri="9ac66888-105e-4e54-b39a-e32c984792c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Paired Unknown Variance-Project</vt:lpstr>
      <vt:lpstr>Unpaired Unknown-Project</vt:lpstr>
      <vt:lpstr>Dropdown Selections</vt:lpstr>
    </vt:vector>
  </TitlesOfParts>
  <Manager/>
  <Company>Spatial  Informatics Group, 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Timothy Robards</dc:creator>
  <cp:keywords/>
  <dc:description/>
  <cp:lastModifiedBy>Sarah Wescott</cp:lastModifiedBy>
  <cp:revision/>
  <dcterms:created xsi:type="dcterms:W3CDTF">2011-04-16T22:49:25Z</dcterms:created>
  <dcterms:modified xsi:type="dcterms:W3CDTF">2019-04-04T16:34:37Z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y fmtid="{D5CDD505-2E9C-101B-9397-08002B2CF9AE}" pid="3" name="AuthorIds_UIVersion_2560">
    <vt:lpwstr>29</vt:lpwstr>
  </property>
</Properties>
</file>