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ymbiota.sharepoint.com/sites/CarbonStrategy/Shared Documents/Indigo Carbon/5. Registry Approval/CAR Protocol/Parameters/"/>
    </mc:Choice>
  </mc:AlternateContent>
  <xr:revisionPtr revIDLastSave="224" documentId="8_{C252E60A-E29A-4CE0-AB21-1DF3E6767DE5}" xr6:coauthVersionLast="45" xr6:coauthVersionMax="45" xr10:uidLastSave="{3D3CF951-DF4D-4AFB-9A93-42ECE9613A5F}"/>
  <bookViews>
    <workbookView xWindow="5505" yWindow="0" windowWidth="23295" windowHeight="15750" tabRatio="795" activeTab="3" xr2:uid="{DAC1523A-97B8-4C9A-9544-D50E41172C6F}"/>
  </bookViews>
  <sheets>
    <sheet name="Grazing" sheetId="6" r:id="rId1"/>
    <sheet name="ρCH4 and MCFPRP" sheetId="4" r:id="rId2"/>
    <sheet name="Fossil Fuels" sheetId="5" r:id="rId3"/>
    <sheet name="N Content of Fertilizers" sheetId="7" r:id="rId4"/>
    <sheet name="Nitrogen Factors" sheetId="9" r:id="rId5"/>
    <sheet name="Biomass Burning" sheetId="8" r:id="rId6"/>
    <sheet name="Other" sheetId="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 i="9" l="1"/>
  <c r="B29" i="9"/>
  <c r="B28" i="9"/>
  <c r="B27" i="9"/>
  <c r="B35" i="9"/>
  <c r="B30" i="9"/>
  <c r="B21" i="9"/>
  <c r="B22" i="9"/>
  <c r="B23" i="9"/>
  <c r="B24" i="9"/>
  <c r="B25" i="9"/>
  <c r="B26" i="9"/>
  <c r="B31" i="9"/>
  <c r="B32" i="9"/>
  <c r="B33" i="9"/>
  <c r="B36" i="9"/>
  <c r="B37" i="9"/>
  <c r="B38" i="9"/>
  <c r="B39" i="9"/>
  <c r="B40" i="9"/>
  <c r="B20" i="9"/>
  <c r="C41" i="7" l="1"/>
  <c r="C42" i="7"/>
  <c r="C43" i="7"/>
  <c r="C40" i="7"/>
  <c r="D71" i="5"/>
  <c r="D70" i="5"/>
  <c r="D69" i="5"/>
  <c r="D68" i="5"/>
  <c r="B66" i="5"/>
  <c r="D66" i="5" s="1"/>
  <c r="B65" i="5"/>
  <c r="D65" i="5" s="1"/>
  <c r="D63" i="5"/>
  <c r="D62" i="5"/>
  <c r="D61" i="5"/>
  <c r="D60" i="5"/>
  <c r="B58" i="5"/>
  <c r="D58" i="5" s="1"/>
  <c r="B57" i="5"/>
  <c r="D57" i="5" s="1"/>
  <c r="B56" i="5"/>
  <c r="D56" i="5" s="1"/>
  <c r="B55" i="5"/>
  <c r="D55" i="5" s="1"/>
  <c r="D53" i="5"/>
  <c r="D52" i="5"/>
  <c r="D51" i="5"/>
  <c r="D50"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B15" i="5"/>
  <c r="D15" i="5" s="1"/>
  <c r="D13" i="5"/>
  <c r="D12" i="5"/>
  <c r="D11" i="5"/>
  <c r="D10" i="5"/>
  <c r="D9" i="5"/>
  <c r="D8" i="5"/>
  <c r="D7" i="5"/>
  <c r="D6" i="5"/>
  <c r="D5" i="5"/>
</calcChain>
</file>

<file path=xl/sharedStrings.xml><?xml version="1.0" encoding="utf-8"?>
<sst xmlns="http://schemas.openxmlformats.org/spreadsheetml/2006/main" count="1145" uniqueCount="341">
  <si>
    <t>Dairy Cows</t>
  </si>
  <si>
    <t>Dairy Heifers</t>
  </si>
  <si>
    <t>Bulls</t>
  </si>
  <si>
    <t>Calves</t>
  </si>
  <si>
    <t>Beef Cows</t>
  </si>
  <si>
    <t>Beef Heifers</t>
  </si>
  <si>
    <t>Steers</t>
  </si>
  <si>
    <t>Bison</t>
  </si>
  <si>
    <t>Goats</t>
  </si>
  <si>
    <t>Sheep</t>
  </si>
  <si>
    <t>Horses</t>
  </si>
  <si>
    <t>Mules and Asses</t>
  </si>
  <si>
    <r>
      <t xml:space="preserve">Swine </t>
    </r>
    <r>
      <rPr>
        <sz val="10"/>
        <color theme="1"/>
        <rFont val="Calibri"/>
        <family val="2"/>
        <scheme val="minor"/>
      </rPr>
      <t>(average for all weight categories)</t>
    </r>
  </si>
  <si>
    <r>
      <t xml:space="preserve">Poultry </t>
    </r>
    <r>
      <rPr>
        <sz val="10"/>
        <color theme="1"/>
        <rFont val="Calibri"/>
        <family val="2"/>
        <scheme val="minor"/>
      </rPr>
      <t>(using values from turkeys)</t>
    </r>
  </si>
  <si>
    <t>State</t>
  </si>
  <si>
    <r>
      <t>B</t>
    </r>
    <r>
      <rPr>
        <b/>
        <vertAlign val="subscript"/>
        <sz val="10"/>
        <color theme="0"/>
        <rFont val="Calibri"/>
        <family val="2"/>
        <scheme val="minor"/>
      </rPr>
      <t>0,l</t>
    </r>
  </si>
  <si>
    <r>
      <t>VS</t>
    </r>
    <r>
      <rPr>
        <b/>
        <vertAlign val="subscript"/>
        <sz val="10"/>
        <color theme="0"/>
        <rFont val="Calibri"/>
        <family val="2"/>
        <scheme val="minor"/>
      </rPr>
      <t>l</t>
    </r>
  </si>
  <si>
    <r>
      <t>Nex</t>
    </r>
    <r>
      <rPr>
        <b/>
        <vertAlign val="subscript"/>
        <sz val="10"/>
        <color theme="0"/>
        <rFont val="Calibri"/>
        <family val="2"/>
        <scheme val="minor"/>
      </rPr>
      <t>l</t>
    </r>
  </si>
  <si>
    <r>
      <t>PEF</t>
    </r>
    <r>
      <rPr>
        <b/>
        <vertAlign val="subscript"/>
        <sz val="10"/>
        <color theme="0"/>
        <rFont val="Calibri"/>
        <family val="2"/>
        <scheme val="minor"/>
      </rPr>
      <t>ENT,l</t>
    </r>
  </si>
  <si>
    <t>Alabama</t>
  </si>
  <si>
    <t>Arizona</t>
  </si>
  <si>
    <t>Arkansas</t>
  </si>
  <si>
    <t>California</t>
  </si>
  <si>
    <t>Colorado</t>
  </si>
  <si>
    <t>Connecticut</t>
  </si>
  <si>
    <t>Delaware</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</si>
  <si>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</si>
  <si>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</si>
  <si>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</si>
  <si>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</si>
  <si>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</si>
  <si>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</si>
  <si>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</si>
  <si>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</si>
  <si>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</si>
  <si>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</si>
  <si>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</si>
  <si>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</si>
  <si>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</si>
  <si>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</si>
  <si>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</si>
  <si>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</si>
  <si>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</si>
  <si>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</si>
  <si>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</si>
  <si>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</si>
  <si>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</si>
  <si>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</si>
  <si>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</si>
  <si>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</si>
  <si>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</si>
  <si>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</si>
  <si>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</si>
  <si>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</si>
  <si>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</si>
  <si>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</si>
  <si>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</si>
  <si>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</si>
  <si>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</si>
  <si>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</si>
  <si>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</si>
  <si>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</si>
  <si>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</si>
  <si>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</si>
  <si>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</si>
  <si>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</si>
  <si>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</si>
  <si>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Sources:</t>
  </si>
  <si>
    <r>
      <t>B</t>
    </r>
    <r>
      <rPr>
        <vertAlign val="subscript"/>
        <sz val="10"/>
        <color theme="1"/>
        <rFont val="Calibri"/>
        <family val="2"/>
        <scheme val="minor"/>
      </rPr>
      <t>0</t>
    </r>
  </si>
  <si>
    <t>U.S. EPA (2018). Inventory of U.S. Greenhouse Gas Emissions and Sinks: 1990-2017. Washington, D.C.: U.S. Environmental Protection Agency. Annex 3, Table A-183.</t>
  </si>
  <si>
    <t>VS and Nex</t>
  </si>
  <si>
    <t>U.S. EPA (2018), Annex 3, Tables A-184 and A-185.</t>
  </si>
  <si>
    <r>
      <t>PEF</t>
    </r>
    <r>
      <rPr>
        <vertAlign val="subscript"/>
        <sz val="10"/>
        <color theme="1"/>
        <rFont val="Calibri"/>
        <family val="2"/>
        <scheme val="minor"/>
      </rPr>
      <t>ENT</t>
    </r>
  </si>
  <si>
    <t>U.S. EPA (2018), Annex 3, Tables A-174 and A-177.</t>
  </si>
  <si>
    <r>
      <t>Temperature-Dependent Values for ρ</t>
    </r>
    <r>
      <rPr>
        <b/>
        <vertAlign val="subscript"/>
        <sz val="10"/>
        <rFont val="Arial"/>
        <family val="2"/>
      </rPr>
      <t>CH4</t>
    </r>
    <r>
      <rPr>
        <b/>
        <sz val="10"/>
        <rFont val="Arial"/>
        <family val="2"/>
      </rPr>
      <t xml:space="preserve"> and MCF</t>
    </r>
    <r>
      <rPr>
        <b/>
        <vertAlign val="subscript"/>
        <sz val="10"/>
        <rFont val="Arial"/>
        <family val="2"/>
      </rPr>
      <t>PRP</t>
    </r>
  </si>
  <si>
    <t>Average Temperature During Grazing Season (round up to the nearest value in the table) (°F)</t>
  </si>
  <si>
    <r>
      <t>Density of Methane (kg/m</t>
    </r>
    <r>
      <rPr>
        <b/>
        <vertAlign val="superscript"/>
        <sz val="10"/>
        <color rgb="FFFFFFFF"/>
        <rFont val="Arial"/>
        <family val="2"/>
      </rPr>
      <t>3</t>
    </r>
    <r>
      <rPr>
        <b/>
        <sz val="10"/>
        <color rgb="FFFFFFFF"/>
        <rFont val="Arial"/>
        <family val="2"/>
      </rPr>
      <t>)</t>
    </r>
    <r>
      <rPr>
        <b/>
        <vertAlign val="superscript"/>
        <sz val="10"/>
        <color rgb="FFFFFFFF"/>
        <rFont val="Arial"/>
        <family val="2"/>
      </rPr>
      <t>[a],[b]</t>
    </r>
  </si>
  <si>
    <r>
      <t>MCF Value for Pasture/Range/Paddock Manure Management</t>
    </r>
    <r>
      <rPr>
        <vertAlign val="superscript"/>
        <sz val="10"/>
        <color theme="0"/>
        <rFont val="Arial"/>
        <family val="2"/>
      </rPr>
      <t>[c]</t>
    </r>
  </si>
  <si>
    <r>
      <t>[a]</t>
    </r>
    <r>
      <rPr>
        <sz val="9"/>
        <rFont val="Arial"/>
        <family val="2"/>
      </rPr>
      <t xml:space="preserve"> </t>
    </r>
    <r>
      <rPr>
        <sz val="9"/>
        <color rgb="FF000000"/>
        <rFont val="Arial"/>
        <family val="2"/>
      </rPr>
      <t>Lemmon, E.W., Huber, M.L., McLinden, M.O. NIST Standard Reference Database 23: Reference Fluid Thermodynamic and Transport Properties-REFPROP, Version 9.1, National Institute of Standards and Technology, Standard Reference Data Program, Gaithersburg, 2013.</t>
    </r>
  </si>
  <si>
    <r>
      <t>[b]</t>
    </r>
    <r>
      <rPr>
        <sz val="9"/>
        <rFont val="Arial"/>
        <family val="2"/>
      </rPr>
      <t xml:space="preserve"> Setzmann, U. and Wagner, W., "A New Equation of State and Tables of Thermodynamic Properties for Methane Covering the Range from the Melting Line to 625 K at Pressures up to 1000 MPa," J. Phys. Chem. Ref. Data, 20(6):1061-1151, 1991.</t>
    </r>
  </si>
  <si>
    <r>
      <t>[c]</t>
    </r>
    <r>
      <rPr>
        <sz val="9"/>
        <rFont val="Arial"/>
        <family val="2"/>
      </rPr>
      <t xml:space="preserve"> Adapted from 2006 IPCC Guidelines for National Greenhouse Gas Inventories, Chapter 10: Emissions from Livestock and Manure Management, Table 10.17.</t>
    </r>
  </si>
  <si>
    <t>40 CFR Part 98 Subpart C Table C-1: Default CO2 Emission Factors and High Heat Values for Various Types of Fuel</t>
  </si>
  <si>
    <t>Fuel type</t>
  </si>
  <si>
    <t>Default high heat value</t>
  </si>
  <si>
    <t>Default CO2 emission factor</t>
  </si>
  <si>
    <t>Coal and coke</t>
  </si>
  <si>
    <t>mmBtu/short ton</t>
  </si>
  <si>
    <t>kg CO2/mmBtu</t>
  </si>
  <si>
    <t>kg CO2/short ton</t>
  </si>
  <si>
    <t>Anthracite</t>
  </si>
  <si>
    <t>Bituminous</t>
  </si>
  <si>
    <t>Subbituminous</t>
  </si>
  <si>
    <t>Lignite</t>
  </si>
  <si>
    <t>Coal Coke</t>
  </si>
  <si>
    <t>Mixed (Commercial sector)</t>
  </si>
  <si>
    <t>Mixed (Industrial coking)</t>
  </si>
  <si>
    <t>Mixed (Industrial sector)</t>
  </si>
  <si>
    <t>Mixed (Electric Power sector)</t>
  </si>
  <si>
    <t>Natural gas</t>
  </si>
  <si>
    <t>mmBtu/scf</t>
  </si>
  <si>
    <t>kg CO2/scf</t>
  </si>
  <si>
    <t>(Weighted U.S. Average)</t>
  </si>
  <si>
    <t>Petroleum products</t>
  </si>
  <si>
    <t>mmBtu/gallon</t>
  </si>
  <si>
    <t>kg CO2/gallon</t>
  </si>
  <si>
    <t>Distillate Fuel Oil No. 1</t>
  </si>
  <si>
    <t>Distillate Fuel Oil No. 2</t>
  </si>
  <si>
    <t>Distillate Fuel Oil No. 4</t>
  </si>
  <si>
    <t>Residual Fuel Oil No. 5</t>
  </si>
  <si>
    <t>Residual Fuel Oil No. 6</t>
  </si>
  <si>
    <t>Used Oil</t>
  </si>
  <si>
    <t>Kerosene</t>
  </si>
  <si>
    <t>Liquefied petroleum gases (LPG)1</t>
  </si>
  <si>
    <t>Propane1</t>
  </si>
  <si>
    <t>Propylene2</t>
  </si>
  <si>
    <t>Ethane1</t>
  </si>
  <si>
    <t>Ethanol</t>
  </si>
  <si>
    <t>Ethylene2</t>
  </si>
  <si>
    <t>Isobutane1</t>
  </si>
  <si>
    <t>Isobutylene1</t>
  </si>
  <si>
    <t>Butane1</t>
  </si>
  <si>
    <t>Butylene1</t>
  </si>
  <si>
    <t>Naphtha (&lt;401 deg F)</t>
  </si>
  <si>
    <t>Natural Gasoline</t>
  </si>
  <si>
    <t>Other Oil (&gt;401 deg F)</t>
  </si>
  <si>
    <t>Pentanes Plus</t>
  </si>
  <si>
    <t>Petrochemical Feedstocks</t>
  </si>
  <si>
    <t>Petroleum Coke</t>
  </si>
  <si>
    <t>Special Naphtha</t>
  </si>
  <si>
    <t>Unfinished Oils</t>
  </si>
  <si>
    <t>Heavy Gas Oils</t>
  </si>
  <si>
    <t>Lubricants</t>
  </si>
  <si>
    <t>Motor Gasoline</t>
  </si>
  <si>
    <t>Aviation Gasoline</t>
  </si>
  <si>
    <t>Kerosene-Type Jet Fuel</t>
  </si>
  <si>
    <t>Asphalt and Road Oil</t>
  </si>
  <si>
    <t>Crude Oil</t>
  </si>
  <si>
    <t>Other fuels—solid</t>
  </si>
  <si>
    <t>Municipal Solid Waste</t>
  </si>
  <si>
    <t>Tires</t>
  </si>
  <si>
    <t>Plastics</t>
  </si>
  <si>
    <t>Other fuels—gaseous</t>
  </si>
  <si>
    <t>Blast Furnace Gas</t>
  </si>
  <si>
    <t>Coke Oven Gas</t>
  </si>
  <si>
    <t>Propane Gas</t>
  </si>
  <si>
    <t>Fuel Gas4</t>
  </si>
  <si>
    <t>Biomass fuels—solid</t>
  </si>
  <si>
    <t>Wood and Wood Residuals (dry basis)5</t>
  </si>
  <si>
    <t>Agricultural Byproducts</t>
  </si>
  <si>
    <t>Peat</t>
  </si>
  <si>
    <t>Solid Byproducts</t>
  </si>
  <si>
    <t>Biomass fuels—gaseous</t>
  </si>
  <si>
    <t>Landfill Gas</t>
  </si>
  <si>
    <t>Other Biomass Gases</t>
  </si>
  <si>
    <t>Biomass Fuels—Liquid</t>
  </si>
  <si>
    <t>Biodiesel (100%)</t>
  </si>
  <si>
    <t>Rendered Animal Fat</t>
  </si>
  <si>
    <t>Vegetable Oil</t>
  </si>
  <si>
    <r>
      <t>1</t>
    </r>
    <r>
      <rPr>
        <sz val="8"/>
        <color rgb="FF000000"/>
        <rFont val="Arial"/>
        <family val="2"/>
      </rPr>
      <t>The HHV for components of LPG determined at 60 °F and saturation pressure with the exception of ethylene.</t>
    </r>
  </si>
  <si>
    <r>
      <t>2</t>
    </r>
    <r>
      <rPr>
        <sz val="8"/>
        <color rgb="FF000000"/>
        <rFont val="Arial"/>
        <family val="2"/>
      </rPr>
      <t>Ethylene HHV determined at 41 °F (5 °C) and saturation pressure.</t>
    </r>
  </si>
  <si>
    <r>
      <t>3</t>
    </r>
    <r>
      <rPr>
        <sz val="8"/>
        <color rgb="FF000000"/>
        <rFont val="Arial"/>
        <family val="2"/>
      </rPr>
      <t>Use of this default HHV is allowed only for: (a) Units that combust MSW, do not generate steam, and are allowed to use Tier 1; (b) units that derive no more than 10 percent of their annual heat input from MSW and/or tires; and (c) small batch incinerators that combust no more than 1,000 tons of MSW per year.</t>
    </r>
  </si>
  <si>
    <r>
      <t>4</t>
    </r>
    <r>
      <rPr>
        <sz val="8"/>
        <color rgb="FF000000"/>
        <rFont val="Arial"/>
        <family val="2"/>
      </rPr>
      <t>Reporters subject to subpart X of this part that are complying with §98.243(d) or subpart Y of this part may only use the default HHV and the default CO</t>
    </r>
    <r>
      <rPr>
        <vertAlign val="subscript"/>
        <sz val="8"/>
        <color rgb="FF000000"/>
        <rFont val="Arial"/>
        <family val="2"/>
      </rPr>
      <t>2</t>
    </r>
    <r>
      <rPr>
        <sz val="8"/>
        <color rgb="FF000000"/>
        <rFont val="Arial"/>
        <family val="2"/>
      </rPr>
      <t> emission factor for fuel gas combustion under the conditions prescribed in §98.243(d)(2)(i) and (d)(2)(ii) and §98.252(a)(1) and (a)(2), respectively. Otherwise, reporters subject to subpart X or subpart Y shall use either Tier 3 (Equation C-5) or Tier 4.</t>
    </r>
  </si>
  <si>
    <r>
      <t>5</t>
    </r>
    <r>
      <rPr>
        <sz val="8"/>
        <color rgb="FF000000"/>
        <rFont val="Arial"/>
        <family val="2"/>
      </rPr>
      <t>Use the following formula to calculate a wet basis HHV for use in Equation C-1: HHV</t>
    </r>
    <r>
      <rPr>
        <vertAlign val="subscript"/>
        <sz val="8"/>
        <color rgb="FF000000"/>
        <rFont val="Arial"/>
        <family val="2"/>
      </rPr>
      <t>w</t>
    </r>
    <r>
      <rPr>
        <sz val="8"/>
        <color rgb="FF000000"/>
        <rFont val="Arial"/>
        <family val="2"/>
      </rPr>
      <t> = ((100 − M)/100)*HHV</t>
    </r>
    <r>
      <rPr>
        <vertAlign val="subscript"/>
        <sz val="8"/>
        <color rgb="FF000000"/>
        <rFont val="Arial"/>
        <family val="2"/>
      </rPr>
      <t>d</t>
    </r>
    <r>
      <rPr>
        <sz val="8"/>
        <color rgb="FF000000"/>
        <rFont val="Arial"/>
        <family val="2"/>
      </rPr>
      <t>where HHV</t>
    </r>
    <r>
      <rPr>
        <vertAlign val="subscript"/>
        <sz val="8"/>
        <color rgb="FF000000"/>
        <rFont val="Arial"/>
        <family val="2"/>
      </rPr>
      <t>w</t>
    </r>
    <r>
      <rPr>
        <sz val="8"/>
        <color rgb="FF000000"/>
        <rFont val="Arial"/>
        <family val="2"/>
      </rPr>
      <t> = wet basis HHV, M = moisture content (percent) and HHV</t>
    </r>
    <r>
      <rPr>
        <vertAlign val="subscript"/>
        <sz val="8"/>
        <color rgb="FF000000"/>
        <rFont val="Arial"/>
        <family val="2"/>
      </rPr>
      <t>d</t>
    </r>
    <r>
      <rPr>
        <sz val="8"/>
        <color rgb="FF000000"/>
        <rFont val="Arial"/>
        <family val="2"/>
      </rPr>
      <t> = dry basis HHV from Table C-1.</t>
    </r>
  </si>
  <si>
    <t>Fertilizer Type</t>
  </si>
  <si>
    <t>Form</t>
  </si>
  <si>
    <r>
      <t xml:space="preserve">N </t>
    </r>
    <r>
      <rPr>
        <sz val="9"/>
        <color rgb="FFFFFFFF"/>
        <rFont val="Arial"/>
        <family val="2"/>
      </rPr>
      <t>(%)</t>
    </r>
  </si>
  <si>
    <t>Ammonia</t>
  </si>
  <si>
    <t>dry/liquid</t>
  </si>
  <si>
    <t>Ammonium superphosphate</t>
  </si>
  <si>
    <t>dry</t>
  </si>
  <si>
    <t>12-17</t>
  </si>
  <si>
    <t>Ammonium metaphosphate</t>
  </si>
  <si>
    <t>Ammonium nitrate</t>
  </si>
  <si>
    <t>Ammonium phosphate</t>
  </si>
  <si>
    <t>11-18</t>
  </si>
  <si>
    <t>Ammonium phosphate nitrate</t>
  </si>
  <si>
    <t>27-30</t>
  </si>
  <si>
    <t>Ammonium phosphate sulfate (APS)</t>
  </si>
  <si>
    <t>13-16</t>
  </si>
  <si>
    <t>Ammonium polyphosphate (APP)</t>
  </si>
  <si>
    <t>liquid</t>
  </si>
  <si>
    <t>10-11</t>
  </si>
  <si>
    <t>Ammonium polysulfide (Ammonium sulfate)</t>
  </si>
  <si>
    <t>20-21</t>
  </si>
  <si>
    <t>Ammonium sulfate nitrate</t>
  </si>
  <si>
    <t>20-30</t>
  </si>
  <si>
    <t>Ammonium thiosulfate solution</t>
  </si>
  <si>
    <t>Anhydrous ammonia</t>
  </si>
  <si>
    <t>liquid/gas</t>
  </si>
  <si>
    <t>Aqua ammonia (ammonium hydroixde)</t>
  </si>
  <si>
    <t>Bone meal</t>
  </si>
  <si>
    <t>0-2</t>
  </si>
  <si>
    <t>Calcium nitrate</t>
  </si>
  <si>
    <t>15-16</t>
  </si>
  <si>
    <t>Diammonium phosphate sulfur</t>
  </si>
  <si>
    <t>Diammonium phosphate (DAP)</t>
  </si>
  <si>
    <t>Monoammonium phosphate (MAP)</t>
  </si>
  <si>
    <t>Natralene</t>
  </si>
  <si>
    <t>Nitrogen solutions</t>
  </si>
  <si>
    <t>7-58</t>
  </si>
  <si>
    <t>Nitric phosphate</t>
  </si>
  <si>
    <t>Potassium sodium nitrate</t>
  </si>
  <si>
    <t>Sodium nitrate (nitrate of soda)</t>
  </si>
  <si>
    <t>Urea</t>
  </si>
  <si>
    <t>Urea, sulfur coated</t>
  </si>
  <si>
    <t>36-38</t>
  </si>
  <si>
    <t>Urea ammonium phosphate</t>
  </si>
  <si>
    <t>25-58</t>
  </si>
  <si>
    <t>Urea ammonium nitrate (UAN)</t>
  </si>
  <si>
    <t>28-32</t>
  </si>
  <si>
    <t>Urea phosphate</t>
  </si>
  <si>
    <t>Manure Type</t>
  </si>
  <si>
    <r>
      <t xml:space="preserve">NC </t>
    </r>
    <r>
      <rPr>
        <sz val="9"/>
        <color rgb="FFFFFFFF"/>
        <rFont val="Arial"/>
        <family val="2"/>
      </rPr>
      <t>(lb N/ton)</t>
    </r>
  </si>
  <si>
    <t>N (%)</t>
  </si>
  <si>
    <t>Beef cattle</t>
  </si>
  <si>
    <t>Dairy cattle</t>
  </si>
  <si>
    <t>Hog</t>
  </si>
  <si>
    <t>Poultry</t>
  </si>
  <si>
    <t>2019 Refinement to the 2006 IPCC Guidelines for National Greenhouse Gas Inventories Volume 4</t>
  </si>
  <si>
    <t>Emission factor</t>
  </si>
  <si>
    <t>Aggregated</t>
  </si>
  <si>
    <t>Disaggregated</t>
  </si>
  <si>
    <t>Default value</t>
  </si>
  <si>
    <t>Disaggregation</t>
  </si>
  <si>
    <t>All N inputs in dry climates</t>
  </si>
  <si>
    <t>Continuous flooding</t>
  </si>
  <si>
    <t>Single and multiple drainage</t>
  </si>
  <si>
    <t>Wet climate</t>
  </si>
  <si>
    <t>Dry climate</t>
  </si>
  <si>
    <t>-</t>
  </si>
  <si>
    <t>Crop</t>
  </si>
  <si>
    <t>Generic value for crops not indicated belowc</t>
  </si>
  <si>
    <t>Generic Grains</t>
  </si>
  <si>
    <t>Winter wheat</t>
  </si>
  <si>
    <t>Spring wheat</t>
  </si>
  <si>
    <t>Barley</t>
  </si>
  <si>
    <t>Oats</t>
  </si>
  <si>
    <t>Maize</t>
  </si>
  <si>
    <t>Rye</t>
  </si>
  <si>
    <t>- e</t>
  </si>
  <si>
    <t>Rice</t>
  </si>
  <si>
    <t>Millet</t>
  </si>
  <si>
    <t>Sorghum</t>
  </si>
  <si>
    <t>Beans &amp; pulses</t>
  </si>
  <si>
    <t>Soybean</t>
  </si>
  <si>
    <t>Potatoes and tubers</t>
  </si>
  <si>
    <t>Peanuts</t>
  </si>
  <si>
    <t>Alfalfa</t>
  </si>
  <si>
    <t>0.019</t>
  </si>
  <si>
    <t>Non-legume hay</t>
  </si>
  <si>
    <t>N-fixing forages</t>
  </si>
  <si>
    <t>Non-N-fixing forages</t>
  </si>
  <si>
    <t>Perennial grasses</t>
  </si>
  <si>
    <t>Grass-clover mixtures</t>
  </si>
  <si>
    <t>Ammonium-based</t>
  </si>
  <si>
    <t>Nitrate-based</t>
  </si>
  <si>
    <t>Ammonium-nitrate-based</t>
  </si>
  <si>
    <t>Global Warming Potentials</t>
  </si>
  <si>
    <t>Gas</t>
  </si>
  <si>
    <r>
      <t>GWP</t>
    </r>
    <r>
      <rPr>
        <b/>
        <vertAlign val="subscript"/>
        <sz val="11"/>
        <color theme="0"/>
        <rFont val="Calibri"/>
        <family val="2"/>
        <scheme val="minor"/>
      </rPr>
      <t>100</t>
    </r>
  </si>
  <si>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</si>
  <si>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</si>
  <si>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</si>
  <si>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Category</t>
  </si>
  <si>
    <t>CO</t>
  </si>
  <si>
    <t>Savanna and grassland</t>
  </si>
  <si>
    <t>Agricultural residues</t>
  </si>
  <si>
    <t>Biofuel burning</t>
  </si>
  <si>
    <t>Vegetation Type</t>
  </si>
  <si>
    <t>Subcategory</t>
  </si>
  <si>
    <t>Shrublands</t>
  </si>
  <si>
    <t>Shrubland (general)</t>
  </si>
  <si>
    <t>Savanna Grasslands/Pastures (early dry season burns)</t>
  </si>
  <si>
    <t>Tropical/sub-tropical grassland</t>
  </si>
  <si>
    <t>Savanna Grasslands/Pastures (mid/late dry season burns)</t>
  </si>
  <si>
    <t>Tropical pasture</t>
  </si>
  <si>
    <t>Savanna</t>
  </si>
  <si>
    <t>All Savanna Grasslands (mid/late dry season burns)</t>
  </si>
  <si>
    <t>Other vegetation types</t>
  </si>
  <si>
    <t>Peatland</t>
  </si>
  <si>
    <t>Wheat residues</t>
  </si>
  <si>
    <t>Maize residues</t>
  </si>
  <si>
    <t>Rice residues</t>
  </si>
  <si>
    <t>Other Crops</t>
  </si>
  <si>
    <t>Livestock Categories</t>
  </si>
  <si>
    <t>Swine (all weight categories)</t>
  </si>
  <si>
    <r>
      <t>CO</t>
    </r>
    <r>
      <rPr>
        <b/>
        <vertAlign val="subscript"/>
        <sz val="10"/>
        <rFont val="Arial"/>
        <family val="2"/>
      </rPr>
      <t>2</t>
    </r>
    <r>
      <rPr>
        <b/>
        <sz val="10"/>
        <rFont val="Arial"/>
        <family val="2"/>
      </rPr>
      <t xml:space="preserve"> Emission Factors for Fossil Fuel Use (</t>
    </r>
    <r>
      <rPr>
        <b/>
        <i/>
        <sz val="10"/>
        <rFont val="Arial"/>
        <family val="2"/>
      </rPr>
      <t>EF</t>
    </r>
    <r>
      <rPr>
        <b/>
        <i/>
        <vertAlign val="subscript"/>
        <sz val="10"/>
        <rFont val="Arial"/>
        <family val="2"/>
      </rPr>
      <t>CO2,j</t>
    </r>
    <r>
      <rPr>
        <b/>
        <sz val="10"/>
        <rFont val="Arial"/>
        <family val="2"/>
      </rPr>
      <t>)</t>
    </r>
  </si>
  <si>
    <t xml:space="preserve">Adapted from Table 2.6 of the 2019 Refinement to the 2006 IPCC Guidelines for National Greenhouse Gas Inventories, Volume 4, Chapter 2 </t>
  </si>
  <si>
    <t>Agricultural residues (post-harvest)</t>
  </si>
  <si>
    <t xml:space="preserve">Adapted from Table 2.5 of the 2019 Refinement to the 2006 IPCC Guidelines for National Greenhouse Gas Inventories, Volume 4, Chapter 2 </t>
  </si>
  <si>
    <t>Values are means and are based on the comprehensive review by Andreae and Merlet (2001)</t>
  </si>
  <si>
    <t xml:space="preserve">Emission factors (g kg-1 dry matter burnt) for various types of burning. </t>
  </si>
  <si>
    <t>Adapted from Table 11.1 (updated) of the 2019 Refinement to the 2006 IPCC Guidelines for National Greenhouse Gas Inventories Volume 4</t>
  </si>
  <si>
    <t>Sources:
1 Stehfest &amp; Bouwman 2006; van Lent et al. 2015; Grace et al. 2016; van der Weerden et al. 2016; Albanito et al. 2017; Cayuela et al. 2017; Liu et al. 2017; Rochette et al. 2018.
2 Akiyama et al. 2005; Albanito et al. 2017; Cayuela et al. 2017.
3 Yamulki et al. 1998; Galbally et al. 2000; Liebig et al. 2008; Cai &amp; Akiyama 2016; Cardenas et al. 2016; Di et al. 2016; Hoogendoorn et al. 2016; Hyde et al. 2016; Krol et al. 2016; Li et al. 2016; Luo et al. 2016; Marsden et al. 2016; Misselbrook et al. 2016; Nichols et al. 2016; O’Connor et al. 2016; Owens et al. 2016; Pelster et al. 2016; Ward et al. 2016; Balvert et al. 2017; Byrnes et al. 2017; Forrestal et al. 2017; Marsden et al. 2017; Owens et al. 2017; Thomas et al. 2017a, b; Tully et al. 2017; van der Weerden et al. 2017; Cardoso et al. 2018; Chadwick et al. 2018; Nichols et al. 2018.</t>
  </si>
  <si>
    <r>
      <t>Notes:
For EF2, see guidance in 2013 Supplement to the 2006 IPCC Guidelines for National Greenhouse Gas Inventories: Wetlands, Chapter 2, Table 2.5.
4 Disaggregation by climate (based on long-term averages): Wet climates occur in temperate and boreal zones where the ratio of annual precipitation: potential evapotranspiration &gt; 1, and tropical zones where annual precipitation &gt; 1000 mm. Dry climate occur in temperate and boreal zones where the ratio of annual precipitation: potential evapotranspiration &lt; 1, and tropical zones where annual precipitation &lt; 1000 mm.
5 This emission factor should be used for synthetic fertiliser applications, and fertiliser mixtures that include both synthetic and organic forms of N.
6 Other N input refers to organic amendments, animal manures (e.g. slurries, digested manures), N in crop residues and mineralised N from soil organic matter decomposition.
7 Single and multiple drainage also include alternate wetting and drying. EF for rain-fed and deep-water systems not provided due to lack of data. The EF</t>
    </r>
    <r>
      <rPr>
        <vertAlign val="subscript"/>
        <sz val="9"/>
        <color theme="1"/>
        <rFont val="Calibri"/>
        <family val="2"/>
        <scheme val="minor"/>
      </rPr>
      <t>Ndirect</t>
    </r>
    <r>
      <rPr>
        <sz val="9"/>
        <color theme="1"/>
        <rFont val="Calibri"/>
        <family val="2"/>
        <scheme val="minor"/>
      </rPr>
      <t xml:space="preserve"> should be used for upland rice.</t>
    </r>
  </si>
  <si>
    <t>Adapted from Table 11.3 (updated) of the 2019 Refinement to the 2006 IPCC Guidelines for National Greenhouse Gas Inventories Volume 4</t>
  </si>
  <si>
    <t>Source</t>
  </si>
  <si>
    <t>a</t>
  </si>
  <si>
    <t>b</t>
  </si>
  <si>
    <r>
      <t xml:space="preserve">Source: 
</t>
    </r>
    <r>
      <rPr>
        <i/>
        <sz val="9"/>
        <color theme="1"/>
        <rFont val="Arial"/>
        <family val="2"/>
      </rPr>
      <t>a</t>
    </r>
    <r>
      <rPr>
        <sz val="9"/>
        <color theme="1"/>
        <rFont val="Arial"/>
        <family val="2"/>
      </rPr>
      <t xml:space="preserve"> Synthetic fertilizer N contents and unit conversion factors are adopted from USDA NRCS Minnesota, Planning – Nutrient Management, Conversion Factors and Tables, Factors and Tables Useful When Planning.
</t>
    </r>
    <r>
      <rPr>
        <i/>
        <sz val="9"/>
        <color theme="1"/>
        <rFont val="Arial"/>
        <family val="2"/>
      </rPr>
      <t>b</t>
    </r>
    <r>
      <rPr>
        <sz val="9"/>
        <color theme="1"/>
        <rFont val="Arial"/>
        <family val="2"/>
      </rPr>
      <t xml:space="preserve"> Default manure N contents are consistent with Edmonds et al. (2003) cited in U.S. Environmental Protection Agency. (2011). Inventory of U.S. Greenhouse Gas Emissions and Sinks: 1990-2009</t>
    </r>
    <r>
      <rPr>
        <i/>
        <sz val="9"/>
        <color theme="1"/>
        <rFont val="Arial"/>
        <family val="2"/>
      </rPr>
      <t>.</t>
    </r>
    <r>
      <rPr>
        <sz val="9"/>
        <color theme="1"/>
        <rFont val="Arial"/>
        <family val="2"/>
      </rPr>
      <t xml:space="preserve"> </t>
    </r>
    <r>
      <rPr>
        <i/>
        <sz val="9"/>
        <color theme="1"/>
        <rFont val="Arial"/>
        <family val="2"/>
      </rPr>
      <t>EPA 430-R-11-005</t>
    </r>
    <r>
      <rPr>
        <sz val="9"/>
        <color theme="1"/>
        <rFont val="Arial"/>
        <family val="2"/>
      </rPr>
      <t xml:space="preserve">. Washington, D.C.
</t>
    </r>
    <r>
      <rPr>
        <i/>
        <sz val="9"/>
        <color theme="1"/>
        <rFont val="Arial"/>
        <family val="2"/>
      </rPr>
      <t>c</t>
    </r>
    <r>
      <rPr>
        <sz val="9"/>
        <color theme="1"/>
        <rFont val="Arial"/>
        <family val="2"/>
      </rPr>
      <t xml:space="preserve"> Eve et al. (2014) "Quantifying Greenhouse Gas Fluxes in Agriculture and Forestry: Methods for Entity-Scale Inventory." USDA Technical Bulletin 1939</t>
    </r>
  </si>
  <si>
    <t>c</t>
  </si>
  <si>
    <t>Ammonium nitrate limestone</t>
  </si>
  <si>
    <t>Ammonium sulfate</t>
  </si>
  <si>
    <r>
      <t>Calcium cyanamide (CaCN</t>
    </r>
    <r>
      <rPr>
        <vertAlign val="subscript"/>
        <sz val="9"/>
        <color rgb="FF000000"/>
        <rFont val="Arial"/>
        <family val="2"/>
      </rPr>
      <t>2</t>
    </r>
    <r>
      <rPr>
        <sz val="9"/>
        <color rgb="FF000000"/>
        <rFont val="Arial"/>
        <family val="2"/>
      </rPr>
      <t>)</t>
    </r>
  </si>
  <si>
    <t>Calcium ammonia nitrate</t>
  </si>
  <si>
    <r>
      <t>Potassium nitrate (KNO</t>
    </r>
    <r>
      <rPr>
        <vertAlign val="subscript"/>
        <sz val="9"/>
        <color rgb="FF000000"/>
        <rFont val="Arial"/>
        <family val="2"/>
      </rPr>
      <t>3</t>
    </r>
    <r>
      <rPr>
        <sz val="9"/>
        <color rgb="FF000000"/>
        <rFont val="Arial"/>
        <family val="2"/>
      </rPr>
      <t>)</t>
    </r>
  </si>
  <si>
    <r>
      <t>Urea CO(NH</t>
    </r>
    <r>
      <rPr>
        <vertAlign val="subscript"/>
        <sz val="9"/>
        <color rgb="FF000000"/>
        <rFont val="Arial"/>
        <family val="2"/>
      </rPr>
      <t>2</t>
    </r>
    <r>
      <rPr>
        <sz val="9"/>
        <color rgb="FF000000"/>
        <rFont val="Arial"/>
        <family val="2"/>
      </rPr>
      <t>)</t>
    </r>
    <r>
      <rPr>
        <vertAlign val="subscript"/>
        <sz val="9"/>
        <color rgb="FF000000"/>
        <rFont val="Arial"/>
        <family val="2"/>
      </rPr>
      <t>2</t>
    </r>
  </si>
  <si>
    <r>
      <rPr>
        <u/>
        <sz val="9"/>
        <color theme="1"/>
        <rFont val="Calibri"/>
        <family val="2"/>
        <scheme val="minor"/>
      </rPr>
      <t>Sources</t>
    </r>
    <r>
      <rPr>
        <sz val="9"/>
        <color theme="1"/>
        <rFont val="Calibri"/>
        <family val="2"/>
        <scheme val="minor"/>
      </rPr>
      <t xml:space="preserve">:
1 Stehfest &amp; Bouwman 2006; van Lent et al. 2015; Grace et al. 2016; van der Weerden et al. 2016; Albanito et al. 2017; Cayuela et al. 2017; Liu et al. 2017; Rochette et al. 2018.
2 Tian et al. 2019.
3 NH3: Bouwman et al. 2002; Pan et al. 2016. NOx: Liu et al. 2017.
4 NH3: Bouwman et al. 2002; Cai &amp; Akiyama 2016. NOx: Liu et al. 2017.
5 Reviews: Di &amp; Cameron 2002; Cai &amp; Akiyama 2016. Original papers: Moreno et al. 1996; Diez et al. 1997; Catt et al. 1998; Sogbedji et al. 2000; Asadi et al. 2002; Readman et al. 2002; Ren et al. 2003; Dauden &amp; Quilez 2004; Dauden et al. 2004; Diez et al. 2004; Bakhsh et al. 2005; Basso &amp; Ritchie 2005; Gehl et al. 2005; Fang et al. 2006; Li et al. 2006; Diez-Lopez et al. 2008; Conrad &amp; Fohrer 2009; Zhu et al. 2009; Aronsson &amp; Stenberg 2010; Bakhsh et al. 2010; Salmeron et al. 2010; Yague &amp; Quilez 2010; Claret et al. 2011; Huang et al. 2011; Gallejones et al. 2012; Perego et al. 2012; Sorensen &amp; Rubaek 2012; Tafteh &amp; Sepaskhah 2012; Wang et al. 2012.
</t>
    </r>
    <r>
      <rPr>
        <u/>
        <sz val="9"/>
        <color theme="1"/>
        <rFont val="Calibri"/>
        <family val="2"/>
        <scheme val="minor"/>
      </rPr>
      <t>Notes</t>
    </r>
    <r>
      <rPr>
        <sz val="9"/>
        <color theme="1"/>
        <rFont val="Calibri"/>
        <family val="2"/>
        <scheme val="minor"/>
      </rPr>
      <t>:
Disaggregation by climate (based on long-term averages): Wet climates occur in temperate and boreal zones where the ratio of annual precipitation: potential evapotranspiration &gt; 1, and tropical zones where annual precipitation &gt; 1000 mm. Dry climates occur in temperate and boreal zones where the ratio of annual precipitation: potential evapotranspiration &lt; 1, and tropical zones where annual precipitation &lt; 1000 mm (cf. Figure 3.A.5.1 in Chapter 3 of Vol. 4).
FracGASF: Calculated by weighting world fertiliser usage with number of observations from review papers (See methods and data in Annex 11A.7). 
FracGASM: See methods in Annex 11A.8. 
FracLEACH-(H): The FracLEACH-(H) only applies to wet climates. For dry climate (where irrigation + precipitation is less than 80% of potential evapotranspiration), the default FracLEACH-(H) is taken as zero. See methods in Annex 11A.9.</t>
    </r>
  </si>
  <si>
    <r>
      <t>Default emission, volatilisation and leaching factors for indirect soil N</t>
    </r>
    <r>
      <rPr>
        <b/>
        <vertAlign val="subscript"/>
        <sz val="10"/>
        <color theme="1"/>
        <rFont val="Calibri"/>
        <family val="2"/>
        <scheme val="minor"/>
      </rPr>
      <t>2</t>
    </r>
    <r>
      <rPr>
        <b/>
        <sz val="10"/>
        <color theme="1"/>
        <rFont val="Calibri"/>
        <family val="2"/>
        <scheme val="minor"/>
      </rPr>
      <t>O emissions</t>
    </r>
  </si>
  <si>
    <r>
      <t>EFNleach [leaching/runoff]</t>
    </r>
    <r>
      <rPr>
        <vertAlign val="superscript"/>
        <sz val="10"/>
        <color theme="1"/>
        <rFont val="Calibri"/>
        <family val="2"/>
        <scheme val="minor"/>
      </rPr>
      <t>2</t>
    </r>
    <r>
      <rPr>
        <sz val="10"/>
        <color theme="1"/>
        <rFont val="Calibri"/>
        <family val="2"/>
        <scheme val="minor"/>
      </rPr>
      <t>, kg N2O–N (kg N leaching/runoff)-1</t>
    </r>
  </si>
  <si>
    <r>
      <rPr>
        <b/>
        <sz val="10"/>
        <color theme="1"/>
        <rFont val="Calibri"/>
        <family val="2"/>
        <scheme val="minor"/>
      </rPr>
      <t>EF</t>
    </r>
    <r>
      <rPr>
        <b/>
        <vertAlign val="subscript"/>
        <sz val="10"/>
        <color theme="1"/>
        <rFont val="Calibri"/>
        <family val="2"/>
        <scheme val="minor"/>
      </rPr>
      <t>Nvolat</t>
    </r>
    <r>
      <rPr>
        <vertAlign val="subscript"/>
        <sz val="10"/>
        <color theme="1"/>
        <rFont val="Calibri"/>
        <family val="2"/>
        <scheme val="minor"/>
      </rPr>
      <t xml:space="preserve">
</t>
    </r>
    <r>
      <rPr>
        <sz val="10"/>
        <color theme="1"/>
        <rFont val="Calibri"/>
        <family val="2"/>
        <scheme val="minor"/>
      </rPr>
      <t>[N volatilisation and re-deposition]</t>
    </r>
    <r>
      <rPr>
        <vertAlign val="superscript"/>
        <sz val="10"/>
        <color theme="1"/>
        <rFont val="Calibri"/>
        <family val="2"/>
        <scheme val="minor"/>
      </rPr>
      <t>1</t>
    </r>
    <r>
      <rPr>
        <sz val="10"/>
        <color theme="1"/>
        <rFont val="Calibri"/>
        <family val="2"/>
        <scheme val="minor"/>
      </rPr>
      <t>, kg N2O–N (kg NH3–N + NOX–N volatilised)-1</t>
    </r>
  </si>
  <si>
    <r>
      <rPr>
        <b/>
        <sz val="10"/>
        <color theme="1"/>
        <rFont val="Calibri"/>
        <family val="2"/>
        <scheme val="minor"/>
      </rPr>
      <t>Frac</t>
    </r>
    <r>
      <rPr>
        <b/>
        <vertAlign val="subscript"/>
        <sz val="10"/>
        <color theme="1"/>
        <rFont val="Calibri"/>
        <family val="2"/>
        <scheme val="minor"/>
      </rPr>
      <t>GASF</t>
    </r>
    <r>
      <rPr>
        <sz val="10"/>
        <color theme="1"/>
        <rFont val="Calibri"/>
        <family val="2"/>
        <scheme val="minor"/>
      </rPr>
      <t xml:space="preserve"> 
[Volatilisation from synthetic fertiliser]</t>
    </r>
    <r>
      <rPr>
        <vertAlign val="superscript"/>
        <sz val="10"/>
        <color theme="1"/>
        <rFont val="Calibri"/>
        <family val="2"/>
        <scheme val="minor"/>
      </rPr>
      <t>3</t>
    </r>
    <r>
      <rPr>
        <sz val="10"/>
        <color theme="1"/>
        <rFont val="Calibri"/>
        <family val="2"/>
        <scheme val="minor"/>
      </rPr>
      <t>, (kg NH3–N + NOx–N) (kg N applied)–1</t>
    </r>
  </si>
  <si>
    <r>
      <rPr>
        <b/>
        <sz val="10"/>
        <color theme="1"/>
        <rFont val="Calibri"/>
        <family val="2"/>
        <scheme val="minor"/>
      </rPr>
      <t>Frac</t>
    </r>
    <r>
      <rPr>
        <b/>
        <vertAlign val="subscript"/>
        <sz val="10"/>
        <color theme="1"/>
        <rFont val="Calibri"/>
        <family val="2"/>
        <scheme val="minor"/>
      </rPr>
      <t>GASM</t>
    </r>
    <r>
      <rPr>
        <b/>
        <sz val="10"/>
        <color theme="1"/>
        <rFont val="Calibri"/>
        <family val="2"/>
        <scheme val="minor"/>
      </rPr>
      <t xml:space="preserve"> / Frac</t>
    </r>
    <r>
      <rPr>
        <b/>
        <vertAlign val="subscript"/>
        <sz val="10"/>
        <color theme="1"/>
        <rFont val="Calibri"/>
        <family val="2"/>
        <scheme val="minor"/>
      </rPr>
      <t>GASMD,l</t>
    </r>
    <r>
      <rPr>
        <sz val="10"/>
        <color theme="1"/>
        <rFont val="Calibri"/>
        <family val="2"/>
        <scheme val="minor"/>
      </rPr>
      <t xml:space="preserve">
[Volatilisation from all organic N fertilisers applied, and dung and urine deposited by grazing animals]</t>
    </r>
    <r>
      <rPr>
        <vertAlign val="superscript"/>
        <sz val="10"/>
        <color theme="1"/>
        <rFont val="Calibri"/>
        <family val="2"/>
        <scheme val="minor"/>
      </rPr>
      <t>4</t>
    </r>
    <r>
      <rPr>
        <sz val="10"/>
        <color theme="1"/>
        <rFont val="Calibri"/>
        <family val="2"/>
        <scheme val="minor"/>
      </rPr>
      <t>, (kg NH3–N + NOx–N) (kg N applied or deposited)–1</t>
    </r>
  </si>
  <si>
    <r>
      <rPr>
        <b/>
        <sz val="10"/>
        <color theme="1"/>
        <rFont val="Calibri"/>
        <family val="2"/>
        <scheme val="minor"/>
      </rPr>
      <t>Frac</t>
    </r>
    <r>
      <rPr>
        <b/>
        <vertAlign val="subscript"/>
        <sz val="10"/>
        <color theme="1"/>
        <rFont val="Calibri"/>
        <family val="2"/>
        <scheme val="minor"/>
      </rPr>
      <t>LEACH</t>
    </r>
    <r>
      <rPr>
        <b/>
        <sz val="10"/>
        <color theme="1"/>
        <rFont val="Calibri"/>
        <family val="2"/>
        <scheme val="minor"/>
      </rPr>
      <t xml:space="preserve"> / Frac</t>
    </r>
    <r>
      <rPr>
        <b/>
        <vertAlign val="subscript"/>
        <sz val="10"/>
        <color theme="1"/>
        <rFont val="Calibri"/>
        <family val="2"/>
        <scheme val="minor"/>
      </rPr>
      <t>LEACHMD</t>
    </r>
    <r>
      <rPr>
        <sz val="10"/>
        <color theme="1"/>
        <rFont val="Calibri"/>
        <family val="2"/>
        <scheme val="minor"/>
      </rPr>
      <t xml:space="preserve"> 
[N losses by leaching/runoff in wet climates]</t>
    </r>
    <r>
      <rPr>
        <vertAlign val="superscript"/>
        <sz val="10"/>
        <color theme="1"/>
        <rFont val="Calibri"/>
        <family val="2"/>
        <scheme val="minor"/>
      </rPr>
      <t>5</t>
    </r>
    <r>
      <rPr>
        <sz val="10"/>
        <color theme="1"/>
        <rFont val="Calibri"/>
        <family val="2"/>
        <scheme val="minor"/>
      </rPr>
      <t>, kg N (kg N additions or deposition by grazing animals)-1</t>
    </r>
  </si>
  <si>
    <t>Adapted from Table 11.1A (new) of the 2019 Refinement to the 2006 IPCC Guidelines for National Greenhouse Gas Inventories Volume 4</t>
  </si>
  <si>
    <t>Default values for nitrogen content of above and belowground plant residues</t>
  </si>
  <si>
    <r>
      <t>N content of above-ground residues
(N AG(T))</t>
    </r>
    <r>
      <rPr>
        <b/>
        <vertAlign val="superscript"/>
        <sz val="10"/>
        <color rgb="FFFFFFFF"/>
        <rFont val="Calibri"/>
        <family val="2"/>
        <scheme val="minor"/>
      </rPr>
      <t>a</t>
    </r>
  </si>
  <si>
    <r>
      <t>N content of below-ground residues
(N BG(T))</t>
    </r>
    <r>
      <rPr>
        <b/>
        <vertAlign val="superscript"/>
        <sz val="10"/>
        <color rgb="FFFFFFFF"/>
        <rFont val="Calibri"/>
        <family val="2"/>
        <scheme val="minor"/>
      </rPr>
      <t>a</t>
    </r>
  </si>
  <si>
    <r>
      <t>Ratio of above-ground residue dry matter to harvested yield
(RAG (T))</t>
    </r>
    <r>
      <rPr>
        <b/>
        <vertAlign val="superscript"/>
        <sz val="10"/>
        <color rgb="FFFFFFFF"/>
        <rFont val="Calibri"/>
        <family val="2"/>
        <scheme val="minor"/>
      </rPr>
      <t>b</t>
    </r>
  </si>
  <si>
    <r>
      <t>Ratio of below-ground biomass to above-ground biomass
(RS (T))</t>
    </r>
    <r>
      <rPr>
        <b/>
        <vertAlign val="superscript"/>
        <sz val="10"/>
        <color rgb="FFFFFFFF"/>
        <rFont val="Calibri"/>
        <family val="2"/>
        <scheme val="minor"/>
      </rPr>
      <t>a</t>
    </r>
  </si>
  <si>
    <r>
      <t>Dry matter fraction of harvested product
(DRY)</t>
    </r>
    <r>
      <rPr>
        <b/>
        <vertAlign val="superscript"/>
        <sz val="10"/>
        <color rgb="FFFFFFFF"/>
        <rFont val="Calibri"/>
        <family val="2"/>
        <scheme val="minor"/>
      </rPr>
      <t>a</t>
    </r>
  </si>
  <si>
    <r>
      <t>Default emission factors to estimate direct N</t>
    </r>
    <r>
      <rPr>
        <b/>
        <vertAlign val="subscript"/>
        <sz val="10"/>
        <color rgb="FF000000"/>
        <rFont val="Calibri"/>
        <family val="2"/>
        <scheme val="minor"/>
      </rPr>
      <t>2</t>
    </r>
    <r>
      <rPr>
        <b/>
        <sz val="10"/>
        <color rgb="FF000000"/>
        <rFont val="Calibri"/>
        <family val="2"/>
        <scheme val="minor"/>
      </rPr>
      <t>O emissions from managed soils</t>
    </r>
  </si>
  <si>
    <r>
      <t>Subcategory</t>
    </r>
    <r>
      <rPr>
        <b/>
        <vertAlign val="superscript"/>
        <sz val="10"/>
        <color rgb="FFFFFFFF"/>
        <rFont val="Calibri"/>
        <family val="2"/>
        <scheme val="minor"/>
      </rPr>
      <t>4</t>
    </r>
  </si>
  <si>
    <r>
      <rPr>
        <b/>
        <i/>
        <sz val="10"/>
        <color theme="1"/>
        <rFont val="Calibri"/>
        <family val="2"/>
        <scheme val="minor"/>
      </rPr>
      <t>EF</t>
    </r>
    <r>
      <rPr>
        <b/>
        <i/>
        <vertAlign val="subscript"/>
        <sz val="10"/>
        <color theme="1"/>
        <rFont val="Calibri"/>
        <family val="2"/>
        <scheme val="minor"/>
      </rPr>
      <t>Ndirect</t>
    </r>
    <r>
      <rPr>
        <sz val="10"/>
        <color theme="1"/>
        <rFont val="Calibri"/>
        <family val="2"/>
        <scheme val="minor"/>
      </rPr>
      <t xml:space="preserve">
For N additions from synthetic fertilisers, organic amendments and crop residues, and N mineralised from mineral soil as a result of loss of soil carbon</t>
    </r>
    <r>
      <rPr>
        <vertAlign val="superscript"/>
        <sz val="10"/>
        <color theme="1"/>
        <rFont val="Calibri"/>
        <family val="2"/>
        <scheme val="minor"/>
      </rPr>
      <t>1</t>
    </r>
    <r>
      <rPr>
        <sz val="10"/>
        <color theme="1"/>
        <rFont val="Calibri"/>
        <family val="2"/>
        <scheme val="minor"/>
      </rPr>
      <t xml:space="preserve"> [kg N2O–N (kg N)-1]</t>
    </r>
  </si>
  <si>
    <r>
      <t>Synthetic fertiliser inputs</t>
    </r>
    <r>
      <rPr>
        <vertAlign val="superscript"/>
        <sz val="10"/>
        <color theme="1"/>
        <rFont val="Calibri"/>
        <family val="2"/>
        <scheme val="minor"/>
      </rPr>
      <t>5</t>
    </r>
    <r>
      <rPr>
        <sz val="10"/>
        <color theme="1"/>
        <rFont val="Calibri"/>
        <family val="2"/>
        <scheme val="minor"/>
      </rPr>
      <t xml:space="preserve"> in wet climates</t>
    </r>
  </si>
  <si>
    <r>
      <t>Other N inputs</t>
    </r>
    <r>
      <rPr>
        <vertAlign val="superscript"/>
        <sz val="10"/>
        <color theme="1"/>
        <rFont val="Calibri"/>
        <family val="2"/>
        <scheme val="minor"/>
      </rPr>
      <t>6</t>
    </r>
    <r>
      <rPr>
        <sz val="10"/>
        <color theme="1"/>
        <rFont val="Calibri"/>
        <family val="2"/>
        <scheme val="minor"/>
      </rPr>
      <t xml:space="preserve"> in wet climates</t>
    </r>
  </si>
  <si>
    <r>
      <t>EF for flooded rice fields</t>
    </r>
    <r>
      <rPr>
        <vertAlign val="superscript"/>
        <sz val="10"/>
        <color theme="1"/>
        <rFont val="Calibri"/>
        <family val="2"/>
        <scheme val="minor"/>
      </rPr>
      <t>2,7</t>
    </r>
    <r>
      <rPr>
        <sz val="10"/>
        <color theme="1"/>
        <rFont val="Calibri"/>
        <family val="2"/>
        <scheme val="minor"/>
      </rPr>
      <t xml:space="preserve"> [kg N2O–N (kg N)-1]</t>
    </r>
  </si>
  <si>
    <r>
      <rPr>
        <b/>
        <i/>
        <sz val="10"/>
        <color theme="1"/>
        <rFont val="Calibri"/>
        <family val="2"/>
        <scheme val="minor"/>
      </rPr>
      <t>EF</t>
    </r>
    <r>
      <rPr>
        <b/>
        <i/>
        <vertAlign val="subscript"/>
        <sz val="10"/>
        <color theme="1"/>
        <rFont val="Calibri"/>
        <family val="2"/>
        <scheme val="minor"/>
      </rPr>
      <t>N2O,md,l</t>
    </r>
    <r>
      <rPr>
        <b/>
        <i/>
        <sz val="10"/>
        <color theme="1"/>
        <rFont val="Calibri"/>
        <family val="2"/>
        <scheme val="minor"/>
      </rPr>
      <t xml:space="preserve"> </t>
    </r>
    <r>
      <rPr>
        <sz val="10"/>
        <color theme="1"/>
        <rFont val="Calibri"/>
        <family val="2"/>
        <scheme val="minor"/>
      </rPr>
      <t xml:space="preserve">
For cattle (dairy, non-dairy and buffalo), poultry and pigs</t>
    </r>
    <r>
      <rPr>
        <vertAlign val="superscript"/>
        <sz val="10"/>
        <color theme="1"/>
        <rFont val="Calibri"/>
        <family val="2"/>
        <scheme val="minor"/>
      </rPr>
      <t>3</t>
    </r>
    <r>
      <rPr>
        <sz val="10"/>
        <color theme="1"/>
        <rFont val="Calibri"/>
        <family val="2"/>
        <scheme val="minor"/>
      </rPr>
      <t xml:space="preserve"> [kg N2O–N (kg N)-1]</t>
    </r>
  </si>
  <si>
    <r>
      <t>EF3PRP, SO for sheep and ‘other animals’</t>
    </r>
    <r>
      <rPr>
        <vertAlign val="superscript"/>
        <sz val="10"/>
        <color theme="1"/>
        <rFont val="Calibri"/>
        <family val="2"/>
        <scheme val="minor"/>
      </rPr>
      <t>3</t>
    </r>
    <r>
      <rPr>
        <sz val="10"/>
        <color theme="1"/>
        <rFont val="Calibri"/>
        <family val="2"/>
        <scheme val="minor"/>
      </rPr>
      <t xml:space="preserve"> [kg N2O–N (kg N)-1]</t>
    </r>
  </si>
  <si>
    <t>Sources:
a Literature review by Stephen A. Williams, Natural Resource Ecology Laboratory, Colorado State University. A list of the original references is given in Annex 11A.1.
b 2000 IPCC Good Practice Guidance and Uncertainty Management in National Greenhouse Gas Inventories. Chapter 4 for R AG(T) except forages, grasses and grass-clover mixes, which are from the 2006 IPCC Guidelines, Chapter 11, and the generic value for all crops, which is the expert opinion of authors.
Notes:
c It is assumed here that grass dominates the system by 2 to 1 over legumes.
d No uncertainty is provided in the original study. This uncertainty is expert-based judgment.
e No estimate is available. The most appropriate generic value can be used based on expert judgment, in absence of more specific information available to develop a country-specific value.
f This is an estimate of non-tuber roots based on the root:shoot values found for other crops. If unmarketable tuber yield is returned to the soil then data are derived from Vangessel &amp; Renner 1990 (see Annex 11A.1) (unmarketable yield = 0.08 * marketable yield = 0.29 * above-ground biomass) suggest that the total residues returned might then be on the order of 0.49 * above-ground biomass. Default s.d.
g This is an estimate of root turnover in perennial systems. Default s.d.
h Estimate of root turnover to above-ground production based on the assumption that in natural grass systems below-ground biomass is approximately equal to twice (one to three times) the above-ground biomass and that root turnover in these systems averages about 40% (30% to 50%) per year. Default s.d.
i Calculated by combining the above and below-ground biomass N contents, weighted by the ratio of above and below-ground biomass for that crop. Where no estimate is given for the ratio, the ratio is assumed to be the value for generic grains for grain species and 0.58 for grass species, based on averages of similar crop types (see cell formulae for details). Where no estimate is given for belowground N content, the value is assumed to be that of generic grains for non-N-fixing species and 0.014 for N-fixing species, based on averages of those crop types in the table.</t>
  </si>
  <si>
    <r>
      <t>N</t>
    </r>
    <r>
      <rPr>
        <b/>
        <vertAlign val="subscript"/>
        <sz val="10"/>
        <color rgb="FFFFFFFF"/>
        <rFont val="Calibri"/>
        <family val="2"/>
        <scheme val="minor"/>
      </rPr>
      <t>content,g</t>
    </r>
    <r>
      <rPr>
        <b/>
        <sz val="10"/>
        <color rgb="FFFFFFFF"/>
        <rFont val="Calibri"/>
        <family val="2"/>
        <scheme val="minor"/>
      </rPr>
      <t xml:space="preserve">
N content of above and below-ground residues </t>
    </r>
    <r>
      <rPr>
        <b/>
        <vertAlign val="superscript"/>
        <sz val="10"/>
        <color rgb="FFFFFFFF"/>
        <rFont val="Calibri"/>
        <family val="2"/>
        <scheme val="minor"/>
      </rPr>
      <t>i</t>
    </r>
  </si>
  <si>
    <r>
      <t>CO</t>
    </r>
    <r>
      <rPr>
        <b/>
        <vertAlign val="subscript"/>
        <sz val="10"/>
        <color theme="0"/>
        <rFont val="Calibri"/>
        <family val="2"/>
        <scheme val="minor"/>
      </rPr>
      <t>2</t>
    </r>
  </si>
  <si>
    <r>
      <t>EF</t>
    </r>
    <r>
      <rPr>
        <b/>
        <vertAlign val="subscript"/>
        <sz val="10"/>
        <color theme="0"/>
        <rFont val="Calibri"/>
        <family val="2"/>
        <scheme val="minor"/>
      </rPr>
      <t>c,CH4</t>
    </r>
  </si>
  <si>
    <r>
      <t>NO</t>
    </r>
    <r>
      <rPr>
        <b/>
        <vertAlign val="subscript"/>
        <sz val="10"/>
        <color theme="0"/>
        <rFont val="Calibri"/>
        <family val="2"/>
        <scheme val="minor"/>
      </rPr>
      <t>X</t>
    </r>
  </si>
  <si>
    <r>
      <t>Combustion factor (</t>
    </r>
    <r>
      <rPr>
        <b/>
        <i/>
        <sz val="10"/>
        <color rgb="FF000000"/>
        <rFont val="Calibri"/>
        <family val="2"/>
        <scheme val="minor"/>
      </rPr>
      <t>CF</t>
    </r>
    <r>
      <rPr>
        <b/>
        <i/>
        <vertAlign val="subscript"/>
        <sz val="10"/>
        <color rgb="FF000000"/>
        <rFont val="Calibri"/>
        <family val="2"/>
        <scheme val="minor"/>
      </rPr>
      <t>c</t>
    </r>
    <r>
      <rPr>
        <b/>
        <sz val="10"/>
        <color rgb="FF000000"/>
        <rFont val="Calibri"/>
        <family val="2"/>
        <scheme val="minor"/>
      </rPr>
      <t>) values (proportion of prefire fuel biomass consumed) for fires in a range of vegetation types</t>
    </r>
  </si>
  <si>
    <r>
      <t>CF</t>
    </r>
    <r>
      <rPr>
        <b/>
        <vertAlign val="subscript"/>
        <sz val="10"/>
        <color theme="0"/>
        <rFont val="Calibri"/>
        <family val="2"/>
        <scheme val="minor"/>
      </rPr>
      <t>c</t>
    </r>
  </si>
  <si>
    <r>
      <t xml:space="preserve">Sugarcane </t>
    </r>
    <r>
      <rPr>
        <vertAlign val="superscript"/>
        <sz val="10"/>
        <color theme="1"/>
        <rFont val="Calibri"/>
        <family val="2"/>
        <scheme val="minor"/>
      </rPr>
      <t>a</t>
    </r>
  </si>
  <si>
    <r>
      <rPr>
        <vertAlign val="superscript"/>
        <sz val="10"/>
        <color theme="1"/>
        <rFont val="Calibri"/>
        <family val="2"/>
        <scheme val="minor"/>
      </rPr>
      <t>a</t>
    </r>
    <r>
      <rPr>
        <sz val="10"/>
        <color theme="1"/>
        <rFont val="Calibri"/>
        <family val="2"/>
        <scheme val="minor"/>
      </rPr>
      <t xml:space="preserve"> For sugarcane, data refer to burning before harvest of the crop</t>
    </r>
  </si>
  <si>
    <r>
      <t>EF</t>
    </r>
    <r>
      <rPr>
        <b/>
        <vertAlign val="subscript"/>
        <sz val="10"/>
        <color theme="0"/>
        <rFont val="Calibri"/>
        <family val="2"/>
        <scheme val="minor"/>
      </rPr>
      <t>c,N2O</t>
    </r>
  </si>
  <si>
    <r>
      <t>Indicative Synthetic Fertilizer N Contents (NC</t>
    </r>
    <r>
      <rPr>
        <b/>
        <vertAlign val="subscript"/>
        <sz val="9"/>
        <color rgb="FFFFFFFF"/>
        <rFont val="Arial"/>
        <family val="2"/>
      </rPr>
      <t>SF</t>
    </r>
    <r>
      <rPr>
        <b/>
        <sz val="9"/>
        <color rgb="FFFFFFFF"/>
        <rFont val="Arial"/>
        <family val="2"/>
      </rPr>
      <t>)</t>
    </r>
  </si>
  <si>
    <r>
      <t>Indicative Organic Fertilizer N Contents (NC</t>
    </r>
    <r>
      <rPr>
        <b/>
        <vertAlign val="subscript"/>
        <sz val="9"/>
        <color rgb="FFFFFFFF"/>
        <rFont val="Arial"/>
        <family val="2"/>
      </rPr>
      <t>OF</t>
    </r>
    <r>
      <rPr>
        <b/>
        <sz val="9"/>
        <color rgb="FFFFFFFF"/>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</si>
</sst>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3"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vertAlign val="subscript"/>
      <sz val="11"/>
      <color theme="0"/>
      <name val="Calibri"/>
      <family val="2"/>
      <scheme val="minor"/>
    </font>
    <font>
      <sz val="11"/>
      <color theme="1"/>
      <name val="Calibri"/>
      <family val="2"/>
      <scheme val="minor"/>
    </font>
    <font>
      <vertAlign val="subscript"/>
      <sz val="11"/>
      <color theme="1"/>
      <name val="Calibri"/>
      <family val="2"/>
      <scheme val="minor"/>
    </font>
    <font>
      <b/>
      <sz val="10"/>
      <name val="Arial"/>
      <family val="2"/>
    </font>
    <font>
      <b/>
      <vertAlign val="subscript"/>
      <sz val="10"/>
      <name val="Arial"/>
      <family val="2"/>
    </font>
    <font>
      <b/>
      <sz val="10"/>
      <color rgb="FFFFFFFF"/>
      <name val="Arial"/>
      <family val="2"/>
    </font>
    <font>
      <b/>
      <vertAlign val="superscript"/>
      <sz val="10"/>
      <color rgb="FFFFFFFF"/>
      <name val="Arial"/>
      <family val="2"/>
    </font>
    <font>
      <b/>
      <sz val="10"/>
      <color theme="0"/>
      <name val="Arial"/>
      <family val="2"/>
    </font>
    <font>
      <vertAlign val="superscript"/>
      <sz val="10"/>
      <color theme="0"/>
      <name val="Arial"/>
      <family val="2"/>
    </font>
    <font>
      <sz val="10"/>
      <name val="Arial"/>
      <family val="2"/>
    </font>
    <font>
      <vertAlign val="superscript"/>
      <sz val="9"/>
      <name val="Arial"/>
      <family val="2"/>
    </font>
    <font>
      <sz val="9"/>
      <name val="Arial"/>
      <family val="2"/>
    </font>
    <font>
      <sz val="9"/>
      <color rgb="FF000000"/>
      <name val="Arial"/>
      <family val="2"/>
    </font>
    <font>
      <b/>
      <sz val="10"/>
      <color theme="1"/>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b/>
      <i/>
      <u/>
      <sz val="10"/>
      <color theme="1"/>
      <name val="Calibri"/>
      <family val="2"/>
      <scheme val="minor"/>
    </font>
    <font>
      <vertAlign val="subscript"/>
      <sz val="10"/>
      <color theme="1"/>
      <name val="Calibri"/>
      <family val="2"/>
      <scheme val="minor"/>
    </font>
    <font>
      <b/>
      <sz val="9"/>
      <color theme="1"/>
      <name val="Arial"/>
      <family val="2"/>
    </font>
    <font>
      <b/>
      <sz val="9"/>
      <color theme="0"/>
      <name val="Arial"/>
      <family val="2"/>
    </font>
    <font>
      <vertAlign val="superscript"/>
      <sz val="8"/>
      <color rgb="FF000000"/>
      <name val="Arial"/>
      <family val="2"/>
    </font>
    <font>
      <sz val="8"/>
      <color rgb="FF000000"/>
      <name val="Arial"/>
      <family val="2"/>
    </font>
    <font>
      <vertAlign val="subscript"/>
      <sz val="8"/>
      <color rgb="FF000000"/>
      <name val="Arial"/>
      <family val="2"/>
    </font>
    <font>
      <b/>
      <i/>
      <sz val="9"/>
      <color rgb="FFFFFFFF"/>
      <name val="Arial"/>
      <family val="2"/>
    </font>
    <font>
      <b/>
      <sz val="9"/>
      <color rgb="FFFFFFFF"/>
      <name val="Arial"/>
      <family val="2"/>
    </font>
    <font>
      <sz val="9"/>
      <color rgb="FFFFFFFF"/>
      <name val="Arial"/>
      <family val="2"/>
    </font>
    <font>
      <sz val="9"/>
      <color theme="1"/>
      <name val="Arial"/>
      <family val="2"/>
    </font>
    <font>
      <i/>
      <sz val="9"/>
      <color theme="1"/>
      <name val="Arial"/>
      <family val="2"/>
    </font>
    <font>
      <sz val="9"/>
      <color theme="1"/>
      <name val="Calibri"/>
      <family val="2"/>
      <scheme val="minor"/>
    </font>
    <font>
      <b/>
      <i/>
      <sz val="10"/>
      <name val="Arial"/>
      <family val="2"/>
    </font>
    <font>
      <b/>
      <i/>
      <vertAlign val="subscript"/>
      <sz val="10"/>
      <name val="Arial"/>
      <family val="2"/>
    </font>
    <font>
      <vertAlign val="subscript"/>
      <sz val="9"/>
      <color theme="1"/>
      <name val="Calibri"/>
      <family val="2"/>
      <scheme val="minor"/>
    </font>
    <font>
      <vertAlign val="subscript"/>
      <sz val="9"/>
      <color rgb="FF000000"/>
      <name val="Arial"/>
      <family val="2"/>
    </font>
    <font>
      <u/>
      <sz val="9"/>
      <color theme="1"/>
      <name val="Calibri"/>
      <family val="2"/>
      <scheme val="minor"/>
    </font>
    <font>
      <b/>
      <vertAlign val="subscript"/>
      <sz val="10"/>
      <color theme="1"/>
      <name val="Calibri"/>
      <family val="2"/>
      <scheme val="minor"/>
    </font>
    <font>
      <b/>
      <sz val="10"/>
      <color rgb="FFFFFFFF"/>
      <name val="Calibri"/>
      <family val="2"/>
      <scheme val="minor"/>
    </font>
    <font>
      <vertAlign val="superscript"/>
      <sz val="10"/>
      <color theme="1"/>
      <name val="Calibri"/>
      <family val="2"/>
      <scheme val="minor"/>
    </font>
    <font>
      <i/>
      <sz val="10"/>
      <color theme="1"/>
      <name val="Calibri"/>
      <family val="2"/>
      <scheme val="minor"/>
    </font>
    <font>
      <b/>
      <vertAlign val="superscript"/>
      <sz val="10"/>
      <color rgb="FFFFFFFF"/>
      <name val="Calibri"/>
      <family val="2"/>
      <scheme val="minor"/>
    </font>
    <font>
      <b/>
      <sz val="10"/>
      <color rgb="FF000000"/>
      <name val="Calibri"/>
      <family val="2"/>
      <scheme val="minor"/>
    </font>
    <font>
      <b/>
      <vertAlign val="subscript"/>
      <sz val="10"/>
      <color rgb="FF000000"/>
      <name val="Calibri"/>
      <family val="2"/>
      <scheme val="minor"/>
    </font>
    <font>
      <b/>
      <i/>
      <sz val="10"/>
      <color theme="1"/>
      <name val="Calibri"/>
      <family val="2"/>
      <scheme val="minor"/>
    </font>
    <font>
      <b/>
      <i/>
      <vertAlign val="subscript"/>
      <sz val="10"/>
      <color theme="1"/>
      <name val="Calibri"/>
      <family val="2"/>
      <scheme val="minor"/>
    </font>
    <font>
      <b/>
      <vertAlign val="subscript"/>
      <sz val="10"/>
      <color rgb="FFFFFFFF"/>
      <name val="Calibri"/>
      <family val="2"/>
      <scheme val="minor"/>
    </font>
    <font>
      <sz val="10"/>
      <color theme="1" tint="0.499984740745262"/>
      <name val="Calibri"/>
      <family val="2"/>
      <scheme val="minor"/>
    </font>
    <font>
      <b/>
      <i/>
      <sz val="10"/>
      <color rgb="FF000000"/>
      <name val="Calibri"/>
      <family val="2"/>
      <scheme val="minor"/>
    </font>
    <font>
      <b/>
      <i/>
      <vertAlign val="subscript"/>
      <sz val="10"/>
      <color rgb="FF000000"/>
      <name val="Calibri"/>
      <family val="2"/>
      <scheme val="minor"/>
    </font>
    <font>
      <b/>
      <vertAlign val="subscript"/>
      <sz val="9"/>
      <color rgb="FFFFFFFF"/>
      <name val="Arial"/>
      <family val="2"/>
    </font>
  </fonts>
  <fills count="7">
    <fill>
      <patternFill patternType="none"/>
    </fill>
    <fill>
      <patternFill patternType="gray125"/>
    </fill>
    <fill>
      <patternFill patternType="solid">
        <fgColor theme="1" tint="0.34998626667073579"/>
        <bgColor indexed="64"/>
      </patternFill>
    </fill>
    <fill>
      <patternFill patternType="solid">
        <fgColor rgb="FF595959"/>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5" fillId="0" borderId="0" applyFont="0" applyFill="0" applyBorder="0" applyAlignment="0" applyProtection="0"/>
  </cellStyleXfs>
  <cellXfs count="121">
    <xf numFmtId="0" fontId="0" fillId="0" borderId="0" xfId="0"/>
    <xf numFmtId="0" fontId="2" fillId="0" borderId="0" xfId="0" applyFont="1"/>
    <xf numFmtId="0" fontId="0" fillId="0" borderId="1" xfId="0" applyBorder="1"/>
    <xf numFmtId="0" fontId="1" fillId="2" borderId="1" xfId="0" applyFont="1" applyFill="1" applyBorder="1"/>
    <xf numFmtId="0" fontId="7" fillId="0" borderId="0" xfId="0" applyFont="1" applyAlignment="1">
      <alignment vertical="center"/>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xf numFmtId="0" fontId="17" fillId="0" borderId="0" xfId="0" applyFont="1"/>
    <xf numFmtId="0" fontId="18" fillId="0" borderId="0" xfId="0" applyFont="1" applyAlignment="1">
      <alignment horizontal="center"/>
    </xf>
    <xf numFmtId="0" fontId="18" fillId="0" borderId="0" xfId="0" applyFont="1"/>
    <xf numFmtId="0" fontId="19" fillId="5" borderId="1" xfId="0" applyFont="1" applyFill="1" applyBorder="1" applyAlignment="1">
      <alignment horizontal="center" vertical="center" wrapText="1"/>
    </xf>
    <xf numFmtId="0" fontId="18" fillId="0" borderId="1" xfId="0" applyFont="1" applyBorder="1"/>
    <xf numFmtId="0" fontId="18" fillId="0" borderId="1" xfId="0" applyFont="1" applyBorder="1" applyAlignment="1">
      <alignment horizontal="center"/>
    </xf>
    <xf numFmtId="164" fontId="18" fillId="0" borderId="1" xfId="0" applyNumberFormat="1" applyFont="1" applyBorder="1" applyAlignment="1">
      <alignment horizontal="center"/>
    </xf>
    <xf numFmtId="0" fontId="21" fillId="0" borderId="0" xfId="0" applyFont="1"/>
    <xf numFmtId="0" fontId="18" fillId="0" borderId="0" xfId="0" applyFont="1" applyAlignment="1">
      <alignment horizontal="left"/>
    </xf>
    <xf numFmtId="0" fontId="13" fillId="0" borderId="0" xfId="0" applyFont="1"/>
    <xf numFmtId="0" fontId="23" fillId="0" borderId="0" xfId="0" applyFont="1"/>
    <xf numFmtId="0" fontId="15" fillId="0" borderId="0" xfId="0" applyFont="1"/>
    <xf numFmtId="0" fontId="24" fillId="2" borderId="1" xfId="0" applyFont="1" applyFill="1" applyBorder="1"/>
    <xf numFmtId="0" fontId="24" fillId="2" borderId="1" xfId="0" applyFont="1" applyFill="1" applyBorder="1" applyAlignment="1">
      <alignment horizontal="center"/>
    </xf>
    <xf numFmtId="0" fontId="13" fillId="4" borderId="1" xfId="0" applyFont="1" applyFill="1" applyBorder="1"/>
    <xf numFmtId="0" fontId="13" fillId="4" borderId="1" xfId="0" applyFont="1" applyFill="1" applyBorder="1" applyAlignment="1">
      <alignment horizontal="center"/>
    </xf>
    <xf numFmtId="0" fontId="13" fillId="0" borderId="1" xfId="0" applyFont="1" applyBorder="1" applyAlignment="1">
      <alignment horizontal="left" indent="1"/>
    </xf>
    <xf numFmtId="0" fontId="13" fillId="0" borderId="1" xfId="0" applyFont="1" applyBorder="1"/>
    <xf numFmtId="164" fontId="13" fillId="0" borderId="1" xfId="0" applyNumberFormat="1" applyFont="1" applyBorder="1"/>
    <xf numFmtId="0" fontId="13" fillId="0" borderId="1" xfId="0" applyFont="1" applyBorder="1" applyAlignment="1">
      <alignment horizontal="right"/>
    </xf>
    <xf numFmtId="0" fontId="0" fillId="0" borderId="0" xfId="0" applyAlignment="1">
      <alignment vertical="center"/>
    </xf>
    <xf numFmtId="0" fontId="3" fillId="0" borderId="0" xfId="0" applyFont="1" applyAlignment="1">
      <alignment vertical="center"/>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9" fillId="3" borderId="0" xfId="0" applyFont="1" applyFill="1" applyBorder="1" applyAlignment="1">
      <alignment vertical="center" wrapText="1"/>
    </xf>
    <xf numFmtId="0" fontId="29" fillId="3" borderId="0" xfId="0" applyFont="1" applyFill="1" applyBorder="1" applyAlignment="1">
      <alignment horizontal="center" vertical="center" wrapText="1"/>
    </xf>
    <xf numFmtId="0" fontId="16" fillId="0" borderId="9" xfId="0" applyFont="1" applyFill="1" applyBorder="1" applyAlignment="1">
      <alignment vertical="center"/>
    </xf>
    <xf numFmtId="0" fontId="16" fillId="0" borderId="9" xfId="0" applyFont="1" applyFill="1" applyBorder="1" applyAlignment="1">
      <alignment horizontal="center" vertical="center"/>
    </xf>
    <xf numFmtId="10" fontId="16" fillId="0" borderId="9" xfId="1"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applyFont="1" applyAlignment="1">
      <alignment vertical="center"/>
    </xf>
    <xf numFmtId="0" fontId="0" fillId="0" borderId="0" xfId="0" applyFont="1" applyBorder="1" applyAlignment="1">
      <alignment horizontal="left" vertical="center"/>
    </xf>
    <xf numFmtId="0" fontId="16" fillId="0" borderId="9" xfId="0" applyFont="1" applyFill="1" applyBorder="1" applyAlignment="1">
      <alignment vertical="center"/>
    </xf>
    <xf numFmtId="0" fontId="16" fillId="0" borderId="9" xfId="0" applyFont="1" applyFill="1" applyBorder="1" applyAlignment="1">
      <alignment horizontal="center" vertical="center"/>
    </xf>
    <xf numFmtId="0" fontId="33" fillId="0" borderId="0" xfId="0" applyFont="1" applyBorder="1" applyAlignment="1">
      <alignment horizontal="left"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5" fillId="0" borderId="0" xfId="0" applyFont="1" applyAlignment="1">
      <alignment horizontal="left" vertical="center" wrapText="1"/>
    </xf>
    <xf numFmtId="0" fontId="7" fillId="0" borderId="0" xfId="0" applyFont="1" applyAlignment="1">
      <alignment horizontal="left"/>
    </xf>
    <xf numFmtId="0" fontId="24" fillId="2" borderId="4" xfId="0" applyFont="1" applyFill="1" applyBorder="1" applyAlignment="1">
      <alignment horizontal="center"/>
    </xf>
    <xf numFmtId="0" fontId="24" fillId="2" borderId="0" xfId="0" applyFont="1" applyFill="1" applyAlignment="1">
      <alignment horizontal="center"/>
    </xf>
    <xf numFmtId="0" fontId="25" fillId="0" borderId="5" xfId="0" applyFont="1" applyBorder="1" applyAlignment="1">
      <alignment horizontal="left" vertical="center" wrapText="1"/>
    </xf>
    <xf numFmtId="0" fontId="31" fillId="0" borderId="0" xfId="0" applyFont="1" applyBorder="1" applyAlignment="1">
      <alignment horizontal="left" vertical="top" wrapText="1"/>
    </xf>
    <xf numFmtId="0" fontId="28" fillId="3" borderId="0" xfId="0" applyFont="1" applyFill="1" applyBorder="1" applyAlignment="1">
      <alignment horizontal="center" vertical="center"/>
    </xf>
    <xf numFmtId="0" fontId="16" fillId="0" borderId="9" xfId="0" applyFont="1" applyFill="1" applyBorder="1" applyAlignment="1">
      <alignment vertical="center"/>
    </xf>
    <xf numFmtId="0" fontId="16" fillId="0" borderId="9" xfId="0" applyFont="1" applyFill="1" applyBorder="1" applyAlignment="1">
      <alignment horizontal="center" vertical="center"/>
    </xf>
    <xf numFmtId="0" fontId="33" fillId="0" borderId="0" xfId="0" applyFont="1" applyAlignment="1">
      <alignment horizontal="left" vertical="center" wrapText="1"/>
    </xf>
    <xf numFmtId="0" fontId="33" fillId="0" borderId="0" xfId="0" applyFont="1" applyBorder="1" applyAlignment="1">
      <alignment horizontal="left" vertical="center" wrapText="1"/>
    </xf>
    <xf numFmtId="0" fontId="0" fillId="0" borderId="0" xfId="0" applyFont="1"/>
    <xf numFmtId="0" fontId="2" fillId="0" borderId="12" xfId="0" applyFont="1" applyBorder="1"/>
    <xf numFmtId="0" fontId="3" fillId="0" borderId="0" xfId="0" applyFont="1" applyAlignment="1">
      <alignment horizontal="center"/>
    </xf>
    <xf numFmtId="0" fontId="3" fillId="0" borderId="12" xfId="0" applyFont="1" applyBorder="1" applyAlignment="1">
      <alignment horizontal="center"/>
    </xf>
    <xf numFmtId="0" fontId="16" fillId="0" borderId="9" xfId="0" applyNumberFormat="1" applyFont="1" applyFill="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40" fillId="3" borderId="9" xfId="0" applyFont="1" applyFill="1" applyBorder="1" applyAlignment="1">
      <alignment horizontal="center" wrapText="1"/>
    </xf>
    <xf numFmtId="0" fontId="40" fillId="3" borderId="9" xfId="0" applyFont="1" applyFill="1" applyBorder="1" applyAlignment="1">
      <alignment horizont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8" xfId="0" applyFont="1" applyBorder="1" applyAlignment="1">
      <alignment horizontal="left"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6" xfId="0" applyFont="1" applyBorder="1" applyAlignment="1">
      <alignment horizontal="left" vertical="center" wrapText="1"/>
    </xf>
    <xf numFmtId="0" fontId="18" fillId="0" borderId="6" xfId="0" applyFont="1" applyBorder="1" applyAlignment="1">
      <alignment horizontal="center" vertical="center" wrapText="1"/>
    </xf>
    <xf numFmtId="0" fontId="42" fillId="0" borderId="0" xfId="0" applyFont="1" applyAlignment="1">
      <alignment vertical="center"/>
    </xf>
    <xf numFmtId="0" fontId="17" fillId="0" borderId="0" xfId="0" applyFont="1" applyBorder="1" applyAlignment="1">
      <alignment horizontal="left" vertical="center"/>
    </xf>
    <xf numFmtId="0" fontId="18" fillId="0" borderId="9"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xf>
    <xf numFmtId="2" fontId="18" fillId="0" borderId="0" xfId="0" applyNumberFormat="1" applyFont="1" applyBorder="1" applyAlignment="1">
      <alignment horizontal="center" vertical="center"/>
    </xf>
    <xf numFmtId="0" fontId="44" fillId="0" borderId="0" xfId="0" applyFont="1" applyAlignment="1">
      <alignment vertical="center"/>
    </xf>
    <xf numFmtId="0" fontId="18" fillId="0" borderId="9" xfId="0" applyFont="1" applyBorder="1" applyAlignment="1">
      <alignment horizontal="left" vertical="center" wrapText="1"/>
    </xf>
    <xf numFmtId="0" fontId="18" fillId="0" borderId="9" xfId="0" applyFont="1" applyBorder="1" applyAlignment="1">
      <alignment vertical="center" wrapText="1"/>
    </xf>
    <xf numFmtId="0" fontId="18" fillId="0" borderId="11"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0" xfId="0" applyFont="1" applyBorder="1" applyAlignment="1">
      <alignment vertical="center"/>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40" fillId="3" borderId="13" xfId="0" applyFont="1" applyFill="1" applyBorder="1" applyAlignment="1">
      <alignment horizontal="left" vertical="center"/>
    </xf>
    <xf numFmtId="0" fontId="18" fillId="0" borderId="13" xfId="0" applyFont="1" applyBorder="1" applyAlignment="1">
      <alignment horizontal="left" vertical="center"/>
    </xf>
    <xf numFmtId="0" fontId="18" fillId="0" borderId="1" xfId="0" applyFont="1" applyBorder="1" applyAlignment="1">
      <alignment vertical="center"/>
    </xf>
    <xf numFmtId="164" fontId="18" fillId="0" borderId="1" xfId="0" applyNumberFormat="1" applyFont="1" applyBorder="1" applyAlignment="1">
      <alignment horizontal="center" vertical="center"/>
    </xf>
    <xf numFmtId="0" fontId="40" fillId="3" borderId="1" xfId="0" applyFont="1" applyFill="1" applyBorder="1" applyAlignment="1">
      <alignment horizontal="center" vertical="center" wrapText="1"/>
    </xf>
    <xf numFmtId="0" fontId="40" fillId="6" borderId="14" xfId="0" applyFont="1" applyFill="1" applyBorder="1" applyAlignment="1">
      <alignment horizontal="left" vertical="center" wrapText="1"/>
    </xf>
    <xf numFmtId="0" fontId="40" fillId="6" borderId="9" xfId="0" applyFont="1" applyFill="1" applyBorder="1" applyAlignment="1">
      <alignment horizontal="left" vertical="center" wrapText="1"/>
    </xf>
    <xf numFmtId="0" fontId="40" fillId="6" borderId="9" xfId="0" applyFont="1" applyFill="1" applyBorder="1" applyAlignment="1">
      <alignment vertical="center" wrapText="1"/>
    </xf>
    <xf numFmtId="0" fontId="49" fillId="0" borderId="14" xfId="0" applyFont="1" applyBorder="1" applyAlignment="1">
      <alignment horizontal="center" vertical="center"/>
    </xf>
    <xf numFmtId="0" fontId="49" fillId="0" borderId="9" xfId="0" applyFont="1" applyBorder="1" applyAlignment="1">
      <alignment horizontal="center" vertical="center"/>
    </xf>
    <xf numFmtId="2" fontId="49" fillId="0" borderId="9" xfId="0" applyNumberFormat="1" applyFont="1" applyBorder="1" applyAlignment="1">
      <alignment horizontal="center" vertical="center"/>
    </xf>
    <xf numFmtId="49" fontId="49" fillId="0" borderId="9" xfId="0" applyNumberFormat="1" applyFont="1" applyBorder="1" applyAlignment="1">
      <alignment horizontal="center" vertical="center"/>
    </xf>
    <xf numFmtId="0" fontId="19" fillId="2" borderId="1" xfId="0" applyFont="1" applyFill="1" applyBorder="1" applyAlignment="1">
      <alignment vertical="center"/>
    </xf>
    <xf numFmtId="0" fontId="19" fillId="6" borderId="1" xfId="0" applyFont="1" applyFill="1" applyBorder="1" applyAlignment="1">
      <alignment horizontal="center" vertical="center"/>
    </xf>
    <xf numFmtId="0" fontId="19" fillId="2" borderId="1" xfId="0" applyFont="1" applyFill="1" applyBorder="1" applyAlignment="1">
      <alignment horizontal="center" vertical="center"/>
    </xf>
    <xf numFmtId="0" fontId="49" fillId="0" borderId="1" xfId="0" applyFont="1" applyBorder="1" applyAlignment="1">
      <alignment horizontal="center" vertical="center" wrapText="1"/>
    </xf>
    <xf numFmtId="0" fontId="42" fillId="0" borderId="0" xfId="0" applyFont="1"/>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2" fontId="18" fillId="4"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2" fontId="18" fillId="0" borderId="1" xfId="0" applyNumberFormat="1" applyFont="1" applyBorder="1" applyAlignment="1">
      <alignment horizontal="center" vertical="center" wrapText="1"/>
    </xf>
    <xf numFmtId="0" fontId="18" fillId="4" borderId="6"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18" fillId="4" borderId="8"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0" borderId="1" xfId="0" applyFont="1" applyBorder="1" applyAlignment="1">
      <alignment horizontal="left" wrapText="1"/>
    </xf>
    <xf numFmtId="0" fontId="18" fillId="0" borderId="1" xfId="0" applyFont="1" applyBorder="1" applyAlignment="1">
      <alignment horizontal="center" vertical="center"/>
    </xf>
    <xf numFmtId="0" fontId="29" fillId="3" borderId="0"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3577E-C6F6-4B20-90AA-FECDF6D4DB87}">
  <dimension ref="A2:CE57"/>
  <sheetViews>
    <sheetView showGridLines="0" workbookViewId="0">
      <selection activeCell="A2" sqref="A2:XFD2"/>
    </sheetView>
  </sheetViews>
  <sheetFormatPr defaultColWidth="9.140625" defaultRowHeight="15" x14ac:dyDescent="0.25"/>
  <cols>
    <col min="1" max="1" width="15.28515625" style="11" bestFit="1" customWidth="1"/>
    <col min="2" max="4" width="9.140625" style="10"/>
    <col min="5" max="5" width="10.140625" style="10" customWidth="1"/>
    <col min="6" max="6" width="3.7109375" style="11" customWidth="1"/>
    <col min="7" max="7" width="15" style="11" bestFit="1" customWidth="1"/>
    <col min="8" max="11" width="9.140625" style="11"/>
    <col min="12" max="12" width="3.7109375" style="11" customWidth="1"/>
    <col min="13" max="13" width="15" style="11" bestFit="1" customWidth="1"/>
    <col min="14" max="17" width="9.140625" style="11"/>
    <col min="18" max="18" width="3.7109375" style="11" customWidth="1"/>
    <col min="19" max="19" width="15" style="11" bestFit="1" customWidth="1"/>
    <col min="20" max="23" width="9.140625" style="11"/>
    <col min="24" max="24" width="3.7109375" style="11" customWidth="1"/>
    <col min="25" max="25" width="15" style="11" bestFit="1" customWidth="1"/>
    <col min="26" max="29" width="9.140625" style="11"/>
    <col min="30" max="30" width="3.7109375" style="11" customWidth="1"/>
    <col min="31" max="31" width="15" style="11" bestFit="1" customWidth="1"/>
    <col min="32" max="35" width="9.140625" style="11"/>
    <col min="36" max="36" width="3.7109375" style="11" customWidth="1"/>
    <col min="37" max="37" width="15" style="11" bestFit="1" customWidth="1"/>
    <col min="38" max="41" width="9.140625" style="11"/>
    <col min="42" max="42" width="3.7109375" style="11" customWidth="1"/>
    <col min="43" max="43" width="15" style="11" bestFit="1" customWidth="1"/>
    <col min="44" max="47" width="9.140625" style="11"/>
    <col min="48" max="48" width="3.7109375" style="11" customWidth="1"/>
    <col min="49" max="49" width="15" style="11" bestFit="1" customWidth="1"/>
    <col min="50" max="53" width="9.140625" style="11"/>
    <col min="54" max="54" width="3.7109375" style="11" customWidth="1"/>
    <col min="55" max="55" width="15" style="11" bestFit="1" customWidth="1"/>
    <col min="56" max="59" width="9.140625" style="11"/>
    <col min="60" max="60" width="3.7109375" style="11" customWidth="1"/>
    <col min="61" max="65" width="9.140625" style="11"/>
    <col min="66" max="66" width="3.7109375" style="11" customWidth="1"/>
    <col min="67" max="71" width="9.140625" style="11"/>
    <col min="72" max="72" width="3.7109375" style="11" customWidth="1"/>
    <col min="73" max="73" width="15.5703125" style="11" customWidth="1"/>
    <col min="74" max="77" width="9.140625" style="11"/>
    <col min="78" max="78" width="3.7109375" style="11" customWidth="1"/>
    <col min="79" max="79" width="15" style="11" bestFit="1" customWidth="1"/>
    <col min="80" max="83" width="9.140625" style="11"/>
  </cols>
  <sheetData>
    <row r="2" spans="1:83" x14ac:dyDescent="0.25">
      <c r="A2" s="9" t="s">
        <v>0</v>
      </c>
      <c r="G2" s="9" t="s">
        <v>1</v>
      </c>
      <c r="M2" s="9" t="s">
        <v>2</v>
      </c>
      <c r="S2" s="9" t="s">
        <v>3</v>
      </c>
      <c r="Y2" s="9" t="s">
        <v>4</v>
      </c>
      <c r="AE2" s="9" t="s">
        <v>5</v>
      </c>
      <c r="AK2" s="9" t="s">
        <v>6</v>
      </c>
      <c r="AQ2" s="9" t="s">
        <v>7</v>
      </c>
      <c r="AW2" s="9" t="s">
        <v>8</v>
      </c>
      <c r="BC2" s="9" t="s">
        <v>9</v>
      </c>
      <c r="BI2" s="9" t="s">
        <v>10</v>
      </c>
      <c r="BO2" s="9" t="s">
        <v>11</v>
      </c>
      <c r="BU2" s="9" t="s">
        <v>12</v>
      </c>
      <c r="CA2" s="9" t="s">
        <v>13</v>
      </c>
    </row>
    <row r="3" spans="1:83" x14ac:dyDescent="0.25">
      <c r="A3" s="12" t="s">
        <v>14</v>
      </c>
      <c r="B3" s="12" t="s">
        <v>15</v>
      </c>
      <c r="C3" s="12" t="s">
        <v>16</v>
      </c>
      <c r="D3" s="12" t="s">
        <v>17</v>
      </c>
      <c r="E3" s="12" t="s">
        <v>18</v>
      </c>
      <c r="G3" s="12" t="s">
        <v>14</v>
      </c>
      <c r="H3" s="12" t="s">
        <v>15</v>
      </c>
      <c r="I3" s="12" t="s">
        <v>16</v>
      </c>
      <c r="J3" s="12" t="s">
        <v>17</v>
      </c>
      <c r="K3" s="12" t="s">
        <v>18</v>
      </c>
      <c r="M3" s="12" t="s">
        <v>14</v>
      </c>
      <c r="N3" s="12" t="s">
        <v>15</v>
      </c>
      <c r="O3" s="12" t="s">
        <v>16</v>
      </c>
      <c r="P3" s="12" t="s">
        <v>17</v>
      </c>
      <c r="Q3" s="12" t="s">
        <v>18</v>
      </c>
      <c r="S3" s="12" t="s">
        <v>14</v>
      </c>
      <c r="T3" s="12" t="s">
        <v>15</v>
      </c>
      <c r="U3" s="12" t="s">
        <v>16</v>
      </c>
      <c r="V3" s="12" t="s">
        <v>17</v>
      </c>
      <c r="W3" s="12" t="s">
        <v>18</v>
      </c>
      <c r="Y3" s="12" t="s">
        <v>14</v>
      </c>
      <c r="Z3" s="12" t="s">
        <v>15</v>
      </c>
      <c r="AA3" s="12" t="s">
        <v>16</v>
      </c>
      <c r="AB3" s="12" t="s">
        <v>17</v>
      </c>
      <c r="AC3" s="12" t="s">
        <v>18</v>
      </c>
      <c r="AE3" s="12" t="s">
        <v>14</v>
      </c>
      <c r="AF3" s="12" t="s">
        <v>15</v>
      </c>
      <c r="AG3" s="12" t="s">
        <v>16</v>
      </c>
      <c r="AH3" s="12" t="s">
        <v>17</v>
      </c>
      <c r="AI3" s="12" t="s">
        <v>18</v>
      </c>
      <c r="AK3" s="12" t="s">
        <v>14</v>
      </c>
      <c r="AL3" s="12" t="s">
        <v>15</v>
      </c>
      <c r="AM3" s="12" t="s">
        <v>16</v>
      </c>
      <c r="AN3" s="12" t="s">
        <v>17</v>
      </c>
      <c r="AO3" s="12" t="s">
        <v>18</v>
      </c>
      <c r="AQ3" s="12" t="s">
        <v>14</v>
      </c>
      <c r="AR3" s="12" t="s">
        <v>15</v>
      </c>
      <c r="AS3" s="12" t="s">
        <v>16</v>
      </c>
      <c r="AT3" s="12" t="s">
        <v>17</v>
      </c>
      <c r="AU3" s="12" t="s">
        <v>18</v>
      </c>
      <c r="AW3" s="12" t="s">
        <v>14</v>
      </c>
      <c r="AX3" s="12" t="s">
        <v>15</v>
      </c>
      <c r="AY3" s="12" t="s">
        <v>16</v>
      </c>
      <c r="AZ3" s="12" t="s">
        <v>17</v>
      </c>
      <c r="BA3" s="12" t="s">
        <v>18</v>
      </c>
      <c r="BC3" s="12" t="s">
        <v>14</v>
      </c>
      <c r="BD3" s="12" t="s">
        <v>15</v>
      </c>
      <c r="BE3" s="12" t="s">
        <v>16</v>
      </c>
      <c r="BF3" s="12" t="s">
        <v>17</v>
      </c>
      <c r="BG3" s="12" t="s">
        <v>18</v>
      </c>
      <c r="BI3" s="12" t="s">
        <v>14</v>
      </c>
      <c r="BJ3" s="12" t="s">
        <v>15</v>
      </c>
      <c r="BK3" s="12" t="s">
        <v>16</v>
      </c>
      <c r="BL3" s="12" t="s">
        <v>17</v>
      </c>
      <c r="BM3" s="12" t="s">
        <v>18</v>
      </c>
      <c r="BO3" s="12" t="s">
        <v>14</v>
      </c>
      <c r="BP3" s="12" t="s">
        <v>15</v>
      </c>
      <c r="BQ3" s="12" t="s">
        <v>16</v>
      </c>
      <c r="BR3" s="12" t="s">
        <v>17</v>
      </c>
      <c r="BS3" s="12" t="s">
        <v>18</v>
      </c>
      <c r="BU3" s="12" t="s">
        <v>14</v>
      </c>
      <c r="BV3" s="12" t="s">
        <v>15</v>
      </c>
      <c r="BW3" s="12" t="s">
        <v>16</v>
      </c>
      <c r="BX3" s="12" t="s">
        <v>17</v>
      </c>
      <c r="BY3" s="12" t="s">
        <v>18</v>
      </c>
      <c r="CA3" s="12" t="s">
        <v>14</v>
      </c>
      <c r="CB3" s="12" t="s">
        <v>15</v>
      </c>
      <c r="CC3" s="12" t="s">
        <v>16</v>
      </c>
      <c r="CD3" s="12" t="s">
        <v>17</v>
      </c>
      <c r="CE3" s="12" t="s">
        <v>18</v>
      </c>
    </row>
    <row r="4" spans="1:83" x14ac:dyDescent="0.25">
      <c r="A4" s="13" t="s">
        <v>19</v>
      </c>
      <c r="B4" s="14">
        <v>0.24</v>
      </c>
      <c r="C4" s="15">
        <v>5.7452054794520544</v>
      </c>
      <c r="D4" s="15">
        <v>0.35068493150684932</v>
      </c>
      <c r="E4" s="15">
        <v>0.35068493150684932</v>
      </c>
      <c r="G4" s="13" t="s">
        <v>19</v>
      </c>
      <c r="H4" s="14">
        <v>0.17</v>
      </c>
      <c r="I4" s="15">
        <v>3.4273972602739726</v>
      </c>
      <c r="J4" s="15">
        <v>0.18904109589041096</v>
      </c>
      <c r="K4" s="15">
        <v>0.21917808219178081</v>
      </c>
      <c r="M4" s="13" t="s">
        <v>19</v>
      </c>
      <c r="N4" s="14">
        <v>0.17</v>
      </c>
      <c r="O4" s="15">
        <v>4.7150684931506852</v>
      </c>
      <c r="P4" s="15">
        <v>0.22739726027397261</v>
      </c>
      <c r="Q4" s="15">
        <v>0.26575342465753427</v>
      </c>
      <c r="S4" s="13" t="s">
        <v>19</v>
      </c>
      <c r="T4" s="14">
        <v>0.17</v>
      </c>
      <c r="U4" s="15">
        <v>0.90860000000000007</v>
      </c>
      <c r="V4" s="15">
        <v>5.3100000000000001E-2</v>
      </c>
      <c r="W4" s="15">
        <v>2.7397260273972601E-2</v>
      </c>
      <c r="Y4" s="13" t="s">
        <v>19</v>
      </c>
      <c r="Z4" s="14">
        <v>0.17</v>
      </c>
      <c r="AA4" s="15">
        <v>4.558904109589041</v>
      </c>
      <c r="AB4" s="15">
        <v>0.2</v>
      </c>
      <c r="AC4" s="15">
        <v>0.25753424657534246</v>
      </c>
      <c r="AE4" s="13" t="s">
        <v>19</v>
      </c>
      <c r="AF4" s="14">
        <v>0.17</v>
      </c>
      <c r="AG4" s="15">
        <v>3.0164383561643837</v>
      </c>
      <c r="AH4" s="15">
        <v>0.13972602739726028</v>
      </c>
      <c r="AI4" s="15">
        <v>0.18904109589041096</v>
      </c>
      <c r="AK4" s="13" t="s">
        <v>19</v>
      </c>
      <c r="AL4" s="14">
        <v>0.17</v>
      </c>
      <c r="AM4" s="15">
        <v>2.6630136986301371</v>
      </c>
      <c r="AN4" s="15">
        <v>0.11506849315068493</v>
      </c>
      <c r="AO4" s="15">
        <v>0.15890410958904111</v>
      </c>
      <c r="AQ4" s="13" t="s">
        <v>19</v>
      </c>
      <c r="AR4" s="14">
        <v>0.17</v>
      </c>
      <c r="AS4" s="15">
        <v>4.7150684931506852</v>
      </c>
      <c r="AT4" s="15">
        <v>0.22739726027397261</v>
      </c>
      <c r="AU4" s="15">
        <v>0.2252054794520548</v>
      </c>
      <c r="AW4" s="13" t="s">
        <v>19</v>
      </c>
      <c r="AX4" s="14">
        <v>0.17</v>
      </c>
      <c r="AY4" s="15">
        <v>0.60799999999999998</v>
      </c>
      <c r="AZ4" s="15">
        <v>2.8799999999999999E-2</v>
      </c>
      <c r="BA4" s="15">
        <v>1.3698630136986301E-2</v>
      </c>
      <c r="BC4" s="13" t="s">
        <v>19</v>
      </c>
      <c r="BD4" s="14">
        <v>0.19</v>
      </c>
      <c r="BE4" s="15">
        <v>0.66400000000000003</v>
      </c>
      <c r="BF4" s="15">
        <v>3.5999999999999997E-2</v>
      </c>
      <c r="BG4" s="15">
        <v>2.1917808219178082E-2</v>
      </c>
      <c r="BI4" s="13" t="s">
        <v>19</v>
      </c>
      <c r="BJ4" s="14">
        <v>0.33</v>
      </c>
      <c r="BK4" s="15">
        <v>2.7449999999999997</v>
      </c>
      <c r="BL4" s="15">
        <v>0.1125</v>
      </c>
      <c r="BM4" s="15">
        <v>4.9315068493150684E-2</v>
      </c>
      <c r="BO4" s="13" t="s">
        <v>19</v>
      </c>
      <c r="BP4" s="14">
        <v>0.33</v>
      </c>
      <c r="BQ4" s="15">
        <v>0.93599999999999994</v>
      </c>
      <c r="BR4" s="15">
        <v>3.9E-2</v>
      </c>
      <c r="BS4" s="15">
        <v>2.7397260273972601E-2</v>
      </c>
      <c r="BU4" s="13" t="s">
        <v>19</v>
      </c>
      <c r="BV4" s="14">
        <v>0.48</v>
      </c>
      <c r="BW4" s="15">
        <v>0.51300000000000001</v>
      </c>
      <c r="BX4" s="15">
        <v>4.4370000000000007E-2</v>
      </c>
      <c r="BY4" s="15">
        <v>4.10958904109589E-3</v>
      </c>
      <c r="CA4" s="13" t="s">
        <v>19</v>
      </c>
      <c r="CB4" s="14">
        <v>5.7800000000000004E-2</v>
      </c>
      <c r="CC4" s="15">
        <v>4.2840000000000005E-3</v>
      </c>
      <c r="CD4" s="15">
        <v>0.36</v>
      </c>
      <c r="CE4" s="15">
        <v>0</v>
      </c>
    </row>
    <row r="5" spans="1:83" x14ac:dyDescent="0.25">
      <c r="A5" s="13" t="s">
        <v>20</v>
      </c>
      <c r="B5" s="14">
        <v>0.24</v>
      </c>
      <c r="C5" s="15">
        <v>8.0219178082191789</v>
      </c>
      <c r="D5" s="15">
        <v>0.44383561643835617</v>
      </c>
      <c r="E5" s="15">
        <v>0.42191780821917807</v>
      </c>
      <c r="G5" s="13" t="s">
        <v>20</v>
      </c>
      <c r="H5" s="14">
        <v>0.17</v>
      </c>
      <c r="I5" s="15">
        <v>3.4273972602739726</v>
      </c>
      <c r="J5" s="15">
        <v>0.18904109589041096</v>
      </c>
      <c r="K5" s="15">
        <v>0.18904109589041096</v>
      </c>
      <c r="M5" s="13" t="s">
        <v>20</v>
      </c>
      <c r="N5" s="14">
        <v>0.17</v>
      </c>
      <c r="O5" s="15">
        <v>5.3589041095890408</v>
      </c>
      <c r="P5" s="15">
        <v>0.18904109589041096</v>
      </c>
      <c r="Q5" s="15">
        <v>0.28493150684931506</v>
      </c>
      <c r="S5" s="13" t="s">
        <v>20</v>
      </c>
      <c r="T5" s="14">
        <v>0.17</v>
      </c>
      <c r="U5" s="15">
        <v>0.90860000000000007</v>
      </c>
      <c r="V5" s="15">
        <v>5.3100000000000001E-2</v>
      </c>
      <c r="W5" s="15">
        <v>3.0136986301369864E-2</v>
      </c>
      <c r="Y5" s="13" t="s">
        <v>20</v>
      </c>
      <c r="Z5" s="14">
        <v>0.17</v>
      </c>
      <c r="AA5" s="15">
        <v>5.1808219178082195</v>
      </c>
      <c r="AB5" s="15">
        <v>0.16164383561643836</v>
      </c>
      <c r="AC5" s="15">
        <v>0.27397260273972601</v>
      </c>
      <c r="AE5" s="13" t="s">
        <v>20</v>
      </c>
      <c r="AF5" s="14">
        <v>0.17</v>
      </c>
      <c r="AG5" s="15">
        <v>3.4164383561643836</v>
      </c>
      <c r="AH5" s="15">
        <v>0.1095890410958904</v>
      </c>
      <c r="AI5" s="15">
        <v>0.20273972602739726</v>
      </c>
      <c r="AK5" s="13" t="s">
        <v>20</v>
      </c>
      <c r="AL5" s="14">
        <v>0.17</v>
      </c>
      <c r="AM5" s="15">
        <v>3.0575342465753423</v>
      </c>
      <c r="AN5" s="15">
        <v>9.0410958904109592E-2</v>
      </c>
      <c r="AO5" s="15">
        <v>0.16986301369863013</v>
      </c>
      <c r="AQ5" s="13" t="s">
        <v>20</v>
      </c>
      <c r="AR5" s="14">
        <v>0.17</v>
      </c>
      <c r="AS5" s="15">
        <v>5.3589041095890408</v>
      </c>
      <c r="AT5" s="15">
        <v>0.18904109589041096</v>
      </c>
      <c r="AU5" s="15">
        <v>0.2252054794520548</v>
      </c>
      <c r="AW5" s="13" t="s">
        <v>20</v>
      </c>
      <c r="AX5" s="14">
        <v>0.17</v>
      </c>
      <c r="AY5" s="15">
        <v>0.60799999999999998</v>
      </c>
      <c r="AZ5" s="15">
        <v>2.8799999999999999E-2</v>
      </c>
      <c r="BA5" s="15">
        <v>1.3698630136986301E-2</v>
      </c>
      <c r="BC5" s="13" t="s">
        <v>20</v>
      </c>
      <c r="BD5" s="14">
        <v>0.19</v>
      </c>
      <c r="BE5" s="15">
        <v>0.66400000000000003</v>
      </c>
      <c r="BF5" s="15">
        <v>3.5999999999999997E-2</v>
      </c>
      <c r="BG5" s="15">
        <v>2.1917808219178082E-2</v>
      </c>
      <c r="BI5" s="13" t="s">
        <v>20</v>
      </c>
      <c r="BJ5" s="14">
        <v>0.33</v>
      </c>
      <c r="BK5" s="15">
        <v>2.7449999999999997</v>
      </c>
      <c r="BL5" s="15">
        <v>0.1125</v>
      </c>
      <c r="BM5" s="15">
        <v>4.9315068493150684E-2</v>
      </c>
      <c r="BO5" s="13" t="s">
        <v>20</v>
      </c>
      <c r="BP5" s="14">
        <v>0.33</v>
      </c>
      <c r="BQ5" s="15">
        <v>0.93599999999999994</v>
      </c>
      <c r="BR5" s="15">
        <v>3.9E-2</v>
      </c>
      <c r="BS5" s="15">
        <v>2.7397260273972601E-2</v>
      </c>
      <c r="BU5" s="13" t="s">
        <v>20</v>
      </c>
      <c r="BV5" s="14">
        <v>0.48</v>
      </c>
      <c r="BW5" s="15">
        <v>0.51300000000000001</v>
      </c>
      <c r="BX5" s="15">
        <v>4.4370000000000007E-2</v>
      </c>
      <c r="BY5" s="15">
        <v>4.10958904109589E-3</v>
      </c>
      <c r="CA5" s="13" t="s">
        <v>20</v>
      </c>
      <c r="CB5" s="14">
        <v>5.7800000000000004E-2</v>
      </c>
      <c r="CC5" s="15">
        <v>4.2840000000000005E-3</v>
      </c>
      <c r="CD5" s="15">
        <v>0.36</v>
      </c>
      <c r="CE5" s="15">
        <v>0</v>
      </c>
    </row>
    <row r="6" spans="1:83" x14ac:dyDescent="0.25">
      <c r="A6" s="13" t="s">
        <v>21</v>
      </c>
      <c r="B6" s="14">
        <v>0.24</v>
      </c>
      <c r="C6" s="15">
        <v>5.6849315068493151</v>
      </c>
      <c r="D6" s="15">
        <v>0.34520547945205482</v>
      </c>
      <c r="E6" s="15">
        <v>0.32054794520547947</v>
      </c>
      <c r="G6" s="13" t="s">
        <v>21</v>
      </c>
      <c r="H6" s="14">
        <v>0.17</v>
      </c>
      <c r="I6" s="15">
        <v>3.4273972602739726</v>
      </c>
      <c r="J6" s="15">
        <v>0.18904109589041096</v>
      </c>
      <c r="K6" s="15">
        <v>0.20273972602739726</v>
      </c>
      <c r="M6" s="13" t="s">
        <v>21</v>
      </c>
      <c r="N6" s="14">
        <v>0.17</v>
      </c>
      <c r="O6" s="15">
        <v>4.7150684931506852</v>
      </c>
      <c r="P6" s="15">
        <v>0.22739726027397261</v>
      </c>
      <c r="Q6" s="15">
        <v>0.26575342465753427</v>
      </c>
      <c r="S6" s="13" t="s">
        <v>21</v>
      </c>
      <c r="T6" s="14">
        <v>0.17</v>
      </c>
      <c r="U6" s="15">
        <v>0.90860000000000007</v>
      </c>
      <c r="V6" s="15">
        <v>5.3100000000000001E-2</v>
      </c>
      <c r="W6" s="15">
        <v>2.7397260273972601E-2</v>
      </c>
      <c r="Y6" s="13" t="s">
        <v>21</v>
      </c>
      <c r="Z6" s="14">
        <v>0.17</v>
      </c>
      <c r="AA6" s="15">
        <v>4.558904109589041</v>
      </c>
      <c r="AB6" s="15">
        <v>0.2</v>
      </c>
      <c r="AC6" s="15">
        <v>0.25753424657534246</v>
      </c>
      <c r="AE6" s="13" t="s">
        <v>21</v>
      </c>
      <c r="AF6" s="14">
        <v>0.17</v>
      </c>
      <c r="AG6" s="15">
        <v>3.0054794520547947</v>
      </c>
      <c r="AH6" s="15">
        <v>0.13698630136986301</v>
      </c>
      <c r="AI6" s="15">
        <v>0.18904109589041096</v>
      </c>
      <c r="AK6" s="13" t="s">
        <v>21</v>
      </c>
      <c r="AL6" s="14">
        <v>0.17</v>
      </c>
      <c r="AM6" s="15">
        <v>2.6630136986301371</v>
      </c>
      <c r="AN6" s="15">
        <v>0.11506849315068493</v>
      </c>
      <c r="AO6" s="15">
        <v>0.15890410958904111</v>
      </c>
      <c r="AQ6" s="13" t="s">
        <v>21</v>
      </c>
      <c r="AR6" s="14">
        <v>0.17</v>
      </c>
      <c r="AS6" s="15">
        <v>4.7150684931506852</v>
      </c>
      <c r="AT6" s="15">
        <v>0.22739726027397261</v>
      </c>
      <c r="AU6" s="15">
        <v>0.2252054794520548</v>
      </c>
      <c r="AW6" s="13" t="s">
        <v>21</v>
      </c>
      <c r="AX6" s="14">
        <v>0.17</v>
      </c>
      <c r="AY6" s="15">
        <v>0.60799999999999998</v>
      </c>
      <c r="AZ6" s="15">
        <v>2.8799999999999999E-2</v>
      </c>
      <c r="BA6" s="15">
        <v>1.3698630136986301E-2</v>
      </c>
      <c r="BC6" s="13" t="s">
        <v>21</v>
      </c>
      <c r="BD6" s="14">
        <v>0.19</v>
      </c>
      <c r="BE6" s="15">
        <v>0.66400000000000003</v>
      </c>
      <c r="BF6" s="15">
        <v>3.5999999999999997E-2</v>
      </c>
      <c r="BG6" s="15">
        <v>2.1917808219178082E-2</v>
      </c>
      <c r="BI6" s="13" t="s">
        <v>21</v>
      </c>
      <c r="BJ6" s="14">
        <v>0.33</v>
      </c>
      <c r="BK6" s="15">
        <v>2.7449999999999997</v>
      </c>
      <c r="BL6" s="15">
        <v>0.1125</v>
      </c>
      <c r="BM6" s="15">
        <v>4.9315068493150684E-2</v>
      </c>
      <c r="BO6" s="13" t="s">
        <v>21</v>
      </c>
      <c r="BP6" s="14">
        <v>0.33</v>
      </c>
      <c r="BQ6" s="15">
        <v>0.93599999999999994</v>
      </c>
      <c r="BR6" s="15">
        <v>3.9E-2</v>
      </c>
      <c r="BS6" s="15">
        <v>2.7397260273972601E-2</v>
      </c>
      <c r="BU6" s="13" t="s">
        <v>21</v>
      </c>
      <c r="BV6" s="14">
        <v>0.48</v>
      </c>
      <c r="BW6" s="15">
        <v>0.51300000000000001</v>
      </c>
      <c r="BX6" s="15">
        <v>4.4370000000000007E-2</v>
      </c>
      <c r="BY6" s="15">
        <v>4.10958904109589E-3</v>
      </c>
      <c r="CA6" s="13" t="s">
        <v>21</v>
      </c>
      <c r="CB6" s="14">
        <v>5.7800000000000004E-2</v>
      </c>
      <c r="CC6" s="15">
        <v>4.2840000000000005E-3</v>
      </c>
      <c r="CD6" s="15">
        <v>0.36</v>
      </c>
      <c r="CE6" s="15">
        <v>0</v>
      </c>
    </row>
    <row r="7" spans="1:83" x14ac:dyDescent="0.25">
      <c r="A7" s="13" t="s">
        <v>22</v>
      </c>
      <c r="B7" s="14">
        <v>0.24</v>
      </c>
      <c r="C7" s="15">
        <v>7.6684931506849319</v>
      </c>
      <c r="D7" s="15">
        <v>0.42739726027397262</v>
      </c>
      <c r="E7" s="15">
        <v>0.40273972602739727</v>
      </c>
      <c r="G7" s="13" t="s">
        <v>22</v>
      </c>
      <c r="H7" s="14">
        <v>0.17</v>
      </c>
      <c r="I7" s="15">
        <v>3.4273972602739726</v>
      </c>
      <c r="J7" s="15">
        <v>0.18904109589041096</v>
      </c>
      <c r="K7" s="15">
        <v>0.18904109589041096</v>
      </c>
      <c r="M7" s="13" t="s">
        <v>22</v>
      </c>
      <c r="N7" s="14">
        <v>0.17</v>
      </c>
      <c r="O7" s="15">
        <v>5.3589041095890408</v>
      </c>
      <c r="P7" s="15">
        <v>0.18904109589041096</v>
      </c>
      <c r="Q7" s="15">
        <v>0.28493150684931506</v>
      </c>
      <c r="S7" s="13" t="s">
        <v>22</v>
      </c>
      <c r="T7" s="14">
        <v>0.17</v>
      </c>
      <c r="U7" s="15">
        <v>0.90860000000000007</v>
      </c>
      <c r="V7" s="15">
        <v>5.3100000000000001E-2</v>
      </c>
      <c r="W7" s="15">
        <v>3.0136986301369864E-2</v>
      </c>
      <c r="Y7" s="13" t="s">
        <v>22</v>
      </c>
      <c r="Z7" s="14">
        <v>0.17</v>
      </c>
      <c r="AA7" s="15">
        <v>5.1808219178082195</v>
      </c>
      <c r="AB7" s="15">
        <v>0.16164383561643836</v>
      </c>
      <c r="AC7" s="15">
        <v>0.27397260273972601</v>
      </c>
      <c r="AE7" s="13" t="s">
        <v>22</v>
      </c>
      <c r="AF7" s="14">
        <v>0.17</v>
      </c>
      <c r="AG7" s="15">
        <v>3.3753424657534246</v>
      </c>
      <c r="AH7" s="15">
        <v>0.1095890410958904</v>
      </c>
      <c r="AI7" s="15">
        <v>0.20273972602739726</v>
      </c>
      <c r="AK7" s="13" t="s">
        <v>22</v>
      </c>
      <c r="AL7" s="14">
        <v>0.17</v>
      </c>
      <c r="AM7" s="15">
        <v>3.0575342465753423</v>
      </c>
      <c r="AN7" s="15">
        <v>9.0410958904109592E-2</v>
      </c>
      <c r="AO7" s="15">
        <v>0.16986301369863013</v>
      </c>
      <c r="AQ7" s="13" t="s">
        <v>22</v>
      </c>
      <c r="AR7" s="14">
        <v>0.17</v>
      </c>
      <c r="AS7" s="15">
        <v>5.3589041095890408</v>
      </c>
      <c r="AT7" s="15">
        <v>0.18904109589041096</v>
      </c>
      <c r="AU7" s="15">
        <v>0.2252054794520548</v>
      </c>
      <c r="AW7" s="13" t="s">
        <v>22</v>
      </c>
      <c r="AX7" s="14">
        <v>0.17</v>
      </c>
      <c r="AY7" s="15">
        <v>0.60799999999999998</v>
      </c>
      <c r="AZ7" s="15">
        <v>2.8799999999999999E-2</v>
      </c>
      <c r="BA7" s="15">
        <v>1.3698630136986301E-2</v>
      </c>
      <c r="BC7" s="13" t="s">
        <v>22</v>
      </c>
      <c r="BD7" s="14">
        <v>0.19</v>
      </c>
      <c r="BE7" s="15">
        <v>0.66400000000000003</v>
      </c>
      <c r="BF7" s="15">
        <v>3.5999999999999997E-2</v>
      </c>
      <c r="BG7" s="15">
        <v>2.1917808219178082E-2</v>
      </c>
      <c r="BI7" s="13" t="s">
        <v>22</v>
      </c>
      <c r="BJ7" s="14">
        <v>0.33</v>
      </c>
      <c r="BK7" s="15">
        <v>2.7449999999999997</v>
      </c>
      <c r="BL7" s="15">
        <v>0.1125</v>
      </c>
      <c r="BM7" s="15">
        <v>4.9315068493150684E-2</v>
      </c>
      <c r="BO7" s="13" t="s">
        <v>22</v>
      </c>
      <c r="BP7" s="14">
        <v>0.33</v>
      </c>
      <c r="BQ7" s="15">
        <v>0.93599999999999994</v>
      </c>
      <c r="BR7" s="15">
        <v>3.9E-2</v>
      </c>
      <c r="BS7" s="15">
        <v>2.7397260273972601E-2</v>
      </c>
      <c r="BU7" s="13" t="s">
        <v>22</v>
      </c>
      <c r="BV7" s="14">
        <v>0.48</v>
      </c>
      <c r="BW7" s="15">
        <v>0.51300000000000001</v>
      </c>
      <c r="BX7" s="15">
        <v>4.4370000000000007E-2</v>
      </c>
      <c r="BY7" s="15">
        <v>4.10958904109589E-3</v>
      </c>
      <c r="CA7" s="13" t="s">
        <v>22</v>
      </c>
      <c r="CB7" s="14">
        <v>5.7800000000000004E-2</v>
      </c>
      <c r="CC7" s="15">
        <v>4.2840000000000005E-3</v>
      </c>
      <c r="CD7" s="15">
        <v>0.36</v>
      </c>
      <c r="CE7" s="15">
        <v>0</v>
      </c>
    </row>
    <row r="8" spans="1:83" x14ac:dyDescent="0.25">
      <c r="A8" s="13" t="s">
        <v>23</v>
      </c>
      <c r="B8" s="14">
        <v>0.24</v>
      </c>
      <c r="C8" s="15">
        <v>8.2684931506849306</v>
      </c>
      <c r="D8" s="15">
        <v>0.45479452054794522</v>
      </c>
      <c r="E8" s="15">
        <v>0.41095890410958902</v>
      </c>
      <c r="G8" s="13" t="s">
        <v>23</v>
      </c>
      <c r="H8" s="14">
        <v>0.17</v>
      </c>
      <c r="I8" s="15">
        <v>3.4273972602739726</v>
      </c>
      <c r="J8" s="15">
        <v>0.18904109589041096</v>
      </c>
      <c r="K8" s="15">
        <v>0.17808219178082191</v>
      </c>
      <c r="M8" s="13" t="s">
        <v>23</v>
      </c>
      <c r="N8" s="14">
        <v>0.17</v>
      </c>
      <c r="O8" s="15">
        <v>5.3589041095890408</v>
      </c>
      <c r="P8" s="15">
        <v>0.18904109589041096</v>
      </c>
      <c r="Q8" s="15">
        <v>0.28493150684931506</v>
      </c>
      <c r="S8" s="13" t="s">
        <v>23</v>
      </c>
      <c r="T8" s="14">
        <v>0.17</v>
      </c>
      <c r="U8" s="15">
        <v>0.90860000000000007</v>
      </c>
      <c r="V8" s="15">
        <v>5.3100000000000001E-2</v>
      </c>
      <c r="W8" s="15">
        <v>3.0136986301369864E-2</v>
      </c>
      <c r="Y8" s="13" t="s">
        <v>23</v>
      </c>
      <c r="Z8" s="14">
        <v>0.17</v>
      </c>
      <c r="AA8" s="15">
        <v>5.1808219178082195</v>
      </c>
      <c r="AB8" s="15">
        <v>0.16164383561643836</v>
      </c>
      <c r="AC8" s="15">
        <v>0.27397260273972601</v>
      </c>
      <c r="AE8" s="13" t="s">
        <v>23</v>
      </c>
      <c r="AF8" s="14">
        <v>0.17</v>
      </c>
      <c r="AG8" s="15">
        <v>3.2986301369863016</v>
      </c>
      <c r="AH8" s="15">
        <v>0.10410958904109589</v>
      </c>
      <c r="AI8" s="15">
        <v>0.20273972602739726</v>
      </c>
      <c r="AK8" s="13" t="s">
        <v>23</v>
      </c>
      <c r="AL8" s="14">
        <v>0.17</v>
      </c>
      <c r="AM8" s="15">
        <v>3.0575342465753423</v>
      </c>
      <c r="AN8" s="15">
        <v>9.0410958904109592E-2</v>
      </c>
      <c r="AO8" s="15">
        <v>0.16986301369863013</v>
      </c>
      <c r="AQ8" s="13" t="s">
        <v>23</v>
      </c>
      <c r="AR8" s="14">
        <v>0.17</v>
      </c>
      <c r="AS8" s="15">
        <v>5.3589041095890408</v>
      </c>
      <c r="AT8" s="15">
        <v>0.18904109589041096</v>
      </c>
      <c r="AU8" s="15">
        <v>0.2252054794520548</v>
      </c>
      <c r="AW8" s="13" t="s">
        <v>23</v>
      </c>
      <c r="AX8" s="14">
        <v>0.17</v>
      </c>
      <c r="AY8" s="15">
        <v>0.60799999999999998</v>
      </c>
      <c r="AZ8" s="15">
        <v>2.8799999999999999E-2</v>
      </c>
      <c r="BA8" s="15">
        <v>1.3698630136986301E-2</v>
      </c>
      <c r="BC8" s="13" t="s">
        <v>23</v>
      </c>
      <c r="BD8" s="14">
        <v>0.19</v>
      </c>
      <c r="BE8" s="15">
        <v>0.66400000000000003</v>
      </c>
      <c r="BF8" s="15">
        <v>3.5999999999999997E-2</v>
      </c>
      <c r="BG8" s="15">
        <v>2.1917808219178082E-2</v>
      </c>
      <c r="BI8" s="13" t="s">
        <v>23</v>
      </c>
      <c r="BJ8" s="14">
        <v>0.33</v>
      </c>
      <c r="BK8" s="15">
        <v>2.7449999999999997</v>
      </c>
      <c r="BL8" s="15">
        <v>0.1125</v>
      </c>
      <c r="BM8" s="15">
        <v>4.9315068493150684E-2</v>
      </c>
      <c r="BO8" s="13" t="s">
        <v>23</v>
      </c>
      <c r="BP8" s="14">
        <v>0.33</v>
      </c>
      <c r="BQ8" s="15">
        <v>0.93599999999999994</v>
      </c>
      <c r="BR8" s="15">
        <v>3.9E-2</v>
      </c>
      <c r="BS8" s="15">
        <v>2.7397260273972601E-2</v>
      </c>
      <c r="BU8" s="13" t="s">
        <v>23</v>
      </c>
      <c r="BV8" s="14">
        <v>0.48</v>
      </c>
      <c r="BW8" s="15">
        <v>0.51300000000000001</v>
      </c>
      <c r="BX8" s="15">
        <v>4.4370000000000007E-2</v>
      </c>
      <c r="BY8" s="15">
        <v>4.10958904109589E-3</v>
      </c>
      <c r="CA8" s="13" t="s">
        <v>23</v>
      </c>
      <c r="CB8" s="14">
        <v>5.7800000000000004E-2</v>
      </c>
      <c r="CC8" s="15">
        <v>4.2840000000000005E-3</v>
      </c>
      <c r="CD8" s="15">
        <v>0.36</v>
      </c>
      <c r="CE8" s="15">
        <v>0</v>
      </c>
    </row>
    <row r="9" spans="1:83" x14ac:dyDescent="0.25">
      <c r="A9" s="13" t="s">
        <v>24</v>
      </c>
      <c r="B9" s="14">
        <v>0.24</v>
      </c>
      <c r="C9" s="15">
        <v>7.2767123287671236</v>
      </c>
      <c r="D9" s="15">
        <v>0.41369863013698632</v>
      </c>
      <c r="E9" s="15">
        <v>0.40547945205479452</v>
      </c>
      <c r="G9" s="13" t="s">
        <v>24</v>
      </c>
      <c r="H9" s="14">
        <v>0.17</v>
      </c>
      <c r="I9" s="15">
        <v>3.4273972602739726</v>
      </c>
      <c r="J9" s="15">
        <v>0.18904109589041096</v>
      </c>
      <c r="K9" s="15">
        <v>0.2</v>
      </c>
      <c r="M9" s="13" t="s">
        <v>24</v>
      </c>
      <c r="N9" s="14">
        <v>0.17</v>
      </c>
      <c r="O9" s="15">
        <v>4.7424657534246579</v>
      </c>
      <c r="P9" s="15">
        <v>0.23013698630136986</v>
      </c>
      <c r="Q9" s="15">
        <v>0.26849315068493151</v>
      </c>
      <c r="S9" s="13" t="s">
        <v>24</v>
      </c>
      <c r="T9" s="14">
        <v>0.17</v>
      </c>
      <c r="U9" s="15">
        <v>0.90860000000000007</v>
      </c>
      <c r="V9" s="15">
        <v>5.3100000000000001E-2</v>
      </c>
      <c r="W9" s="15">
        <v>3.0136986301369864E-2</v>
      </c>
      <c r="Y9" s="13" t="s">
        <v>24</v>
      </c>
      <c r="Z9" s="14">
        <v>0.17</v>
      </c>
      <c r="AA9" s="15">
        <v>4.5863013698630137</v>
      </c>
      <c r="AB9" s="15">
        <v>0.20273972602739726</v>
      </c>
      <c r="AC9" s="15">
        <v>0.25753424657534246</v>
      </c>
      <c r="AE9" s="13" t="s">
        <v>24</v>
      </c>
      <c r="AF9" s="14">
        <v>0.17</v>
      </c>
      <c r="AG9" s="15">
        <v>3.043835616438356</v>
      </c>
      <c r="AH9" s="15">
        <v>0.14246575342465753</v>
      </c>
      <c r="AI9" s="15">
        <v>0.18904109589041096</v>
      </c>
      <c r="AK9" s="13" t="s">
        <v>24</v>
      </c>
      <c r="AL9" s="14">
        <v>0.17</v>
      </c>
      <c r="AM9" s="15">
        <v>2.6767123287671235</v>
      </c>
      <c r="AN9" s="15">
        <v>0.11506849315068493</v>
      </c>
      <c r="AO9" s="15">
        <v>0.15890410958904111</v>
      </c>
      <c r="AQ9" s="13" t="s">
        <v>24</v>
      </c>
      <c r="AR9" s="14">
        <v>0.17</v>
      </c>
      <c r="AS9" s="15">
        <v>4.7424657534246579</v>
      </c>
      <c r="AT9" s="15">
        <v>0.23013698630136986</v>
      </c>
      <c r="AU9" s="15">
        <v>0.2252054794520548</v>
      </c>
      <c r="AW9" s="13" t="s">
        <v>24</v>
      </c>
      <c r="AX9" s="14">
        <v>0.17</v>
      </c>
      <c r="AY9" s="15">
        <v>0.60799999999999998</v>
      </c>
      <c r="AZ9" s="15">
        <v>2.8799999999999999E-2</v>
      </c>
      <c r="BA9" s="15">
        <v>1.3698630136986301E-2</v>
      </c>
      <c r="BC9" s="13" t="s">
        <v>24</v>
      </c>
      <c r="BD9" s="14">
        <v>0.19</v>
      </c>
      <c r="BE9" s="15">
        <v>0.66400000000000003</v>
      </c>
      <c r="BF9" s="15">
        <v>3.5999999999999997E-2</v>
      </c>
      <c r="BG9" s="15">
        <v>2.1917808219178082E-2</v>
      </c>
      <c r="BI9" s="13" t="s">
        <v>24</v>
      </c>
      <c r="BJ9" s="14">
        <v>0.33</v>
      </c>
      <c r="BK9" s="15">
        <v>2.7449999999999997</v>
      </c>
      <c r="BL9" s="15">
        <v>0.1125</v>
      </c>
      <c r="BM9" s="15">
        <v>4.9315068493150684E-2</v>
      </c>
      <c r="BO9" s="13" t="s">
        <v>24</v>
      </c>
      <c r="BP9" s="14">
        <v>0.33</v>
      </c>
      <c r="BQ9" s="15">
        <v>0.93599999999999994</v>
      </c>
      <c r="BR9" s="15">
        <v>3.9E-2</v>
      </c>
      <c r="BS9" s="15">
        <v>2.7397260273972601E-2</v>
      </c>
      <c r="BU9" s="13" t="s">
        <v>24</v>
      </c>
      <c r="BV9" s="14">
        <v>0.48</v>
      </c>
      <c r="BW9" s="15">
        <v>0.51300000000000001</v>
      </c>
      <c r="BX9" s="15">
        <v>4.4370000000000007E-2</v>
      </c>
      <c r="BY9" s="15">
        <v>4.10958904109589E-3</v>
      </c>
      <c r="CA9" s="13" t="s">
        <v>24</v>
      </c>
      <c r="CB9" s="14">
        <v>5.7800000000000004E-2</v>
      </c>
      <c r="CC9" s="15">
        <v>4.2840000000000005E-3</v>
      </c>
      <c r="CD9" s="15">
        <v>0.36</v>
      </c>
      <c r="CE9" s="15">
        <v>0</v>
      </c>
    </row>
    <row r="10" spans="1:83" x14ac:dyDescent="0.25">
      <c r="A10" s="13" t="s">
        <v>25</v>
      </c>
      <c r="B10" s="14">
        <v>0.24</v>
      </c>
      <c r="C10" s="15">
        <v>7.043835616438356</v>
      </c>
      <c r="D10" s="15">
        <v>0.40273972602739727</v>
      </c>
      <c r="E10" s="15">
        <v>0.39178082191780822</v>
      </c>
      <c r="G10" s="13" t="s">
        <v>25</v>
      </c>
      <c r="H10" s="14">
        <v>0.17</v>
      </c>
      <c r="I10" s="15">
        <v>3.4273972602739726</v>
      </c>
      <c r="J10" s="15">
        <v>0.18904109589041096</v>
      </c>
      <c r="K10" s="15">
        <v>0.2</v>
      </c>
      <c r="M10" s="13" t="s">
        <v>25</v>
      </c>
      <c r="N10" s="14">
        <v>0.17</v>
      </c>
      <c r="O10" s="15">
        <v>4.7424657534246579</v>
      </c>
      <c r="P10" s="15">
        <v>0.23013698630136986</v>
      </c>
      <c r="Q10" s="15">
        <v>0.26849315068493151</v>
      </c>
      <c r="S10" s="13" t="s">
        <v>25</v>
      </c>
      <c r="T10" s="14">
        <v>0.17</v>
      </c>
      <c r="U10" s="15">
        <v>0.90860000000000007</v>
      </c>
      <c r="V10" s="15">
        <v>5.3100000000000001E-2</v>
      </c>
      <c r="W10" s="15">
        <v>3.0136986301369864E-2</v>
      </c>
      <c r="Y10" s="13" t="s">
        <v>25</v>
      </c>
      <c r="Z10" s="14">
        <v>0.17</v>
      </c>
      <c r="AA10" s="15">
        <v>4.5863013698630137</v>
      </c>
      <c r="AB10" s="15">
        <v>0.20273972602739726</v>
      </c>
      <c r="AC10" s="15">
        <v>0.25753424657534246</v>
      </c>
      <c r="AE10" s="13" t="s">
        <v>25</v>
      </c>
      <c r="AF10" s="14">
        <v>0.17</v>
      </c>
      <c r="AG10" s="15">
        <v>2.9616438356164383</v>
      </c>
      <c r="AH10" s="15">
        <v>0.13698630136986301</v>
      </c>
      <c r="AI10" s="15">
        <v>0.18904109589041096</v>
      </c>
      <c r="AK10" s="13" t="s">
        <v>25</v>
      </c>
      <c r="AL10" s="14">
        <v>0.17</v>
      </c>
      <c r="AM10" s="15">
        <v>2.6767123287671235</v>
      </c>
      <c r="AN10" s="15">
        <v>0.11506849315068493</v>
      </c>
      <c r="AO10" s="15">
        <v>0.15890410958904111</v>
      </c>
      <c r="AQ10" s="13" t="s">
        <v>25</v>
      </c>
      <c r="AR10" s="14">
        <v>0.17</v>
      </c>
      <c r="AS10" s="15">
        <v>4.7424657534246579</v>
      </c>
      <c r="AT10" s="15">
        <v>0.23013698630136986</v>
      </c>
      <c r="AU10" s="15">
        <v>0.2252054794520548</v>
      </c>
      <c r="AW10" s="13" t="s">
        <v>25</v>
      </c>
      <c r="AX10" s="14">
        <v>0.17</v>
      </c>
      <c r="AY10" s="15">
        <v>0.60799999999999998</v>
      </c>
      <c r="AZ10" s="15">
        <v>2.8799999999999999E-2</v>
      </c>
      <c r="BA10" s="15">
        <v>1.3698630136986301E-2</v>
      </c>
      <c r="BC10" s="13" t="s">
        <v>25</v>
      </c>
      <c r="BD10" s="14">
        <v>0.19</v>
      </c>
      <c r="BE10" s="15">
        <v>0.66400000000000003</v>
      </c>
      <c r="BF10" s="15">
        <v>3.5999999999999997E-2</v>
      </c>
      <c r="BG10" s="15">
        <v>2.1917808219178082E-2</v>
      </c>
      <c r="BI10" s="13" t="s">
        <v>25</v>
      </c>
      <c r="BJ10" s="14">
        <v>0.33</v>
      </c>
      <c r="BK10" s="15">
        <v>2.7449999999999997</v>
      </c>
      <c r="BL10" s="15">
        <v>0.1125</v>
      </c>
      <c r="BM10" s="15">
        <v>4.9315068493150684E-2</v>
      </c>
      <c r="BO10" s="13" t="s">
        <v>25</v>
      </c>
      <c r="BP10" s="14">
        <v>0.33</v>
      </c>
      <c r="BQ10" s="15">
        <v>0.93599999999999994</v>
      </c>
      <c r="BR10" s="15">
        <v>3.9E-2</v>
      </c>
      <c r="BS10" s="15">
        <v>2.7397260273972601E-2</v>
      </c>
      <c r="BU10" s="13" t="s">
        <v>25</v>
      </c>
      <c r="BV10" s="14">
        <v>0.48</v>
      </c>
      <c r="BW10" s="15">
        <v>0.51300000000000001</v>
      </c>
      <c r="BX10" s="15">
        <v>4.4370000000000007E-2</v>
      </c>
      <c r="BY10" s="15">
        <v>4.10958904109589E-3</v>
      </c>
      <c r="CA10" s="13" t="s">
        <v>25</v>
      </c>
      <c r="CB10" s="14">
        <v>5.7800000000000004E-2</v>
      </c>
      <c r="CC10" s="15">
        <v>4.2840000000000005E-3</v>
      </c>
      <c r="CD10" s="15">
        <v>0.36</v>
      </c>
      <c r="CE10" s="15">
        <v>0</v>
      </c>
    </row>
    <row r="11" spans="1:83" x14ac:dyDescent="0.25">
      <c r="A11" s="13" t="s">
        <v>26</v>
      </c>
      <c r="B11" s="14">
        <v>0.24</v>
      </c>
      <c r="C11" s="15">
        <v>7.3890410958904109</v>
      </c>
      <c r="D11" s="15">
        <v>0.42191780821917807</v>
      </c>
      <c r="E11" s="15">
        <v>0.45205479452054792</v>
      </c>
      <c r="G11" s="13" t="s">
        <v>26</v>
      </c>
      <c r="H11" s="14">
        <v>0.17</v>
      </c>
      <c r="I11" s="15">
        <v>3.4273972602739726</v>
      </c>
      <c r="J11" s="15">
        <v>0.18904109589041096</v>
      </c>
      <c r="K11" s="15">
        <v>0.21917808219178081</v>
      </c>
      <c r="M11" s="13" t="s">
        <v>26</v>
      </c>
      <c r="N11" s="14">
        <v>0.17</v>
      </c>
      <c r="O11" s="15">
        <v>4.7150684931506852</v>
      </c>
      <c r="P11" s="15">
        <v>0.22739726027397261</v>
      </c>
      <c r="Q11" s="15">
        <v>0.26575342465753427</v>
      </c>
      <c r="S11" s="13" t="s">
        <v>26</v>
      </c>
      <c r="T11" s="14">
        <v>0.17</v>
      </c>
      <c r="U11" s="15">
        <v>0.90860000000000007</v>
      </c>
      <c r="V11" s="15">
        <v>5.3100000000000001E-2</v>
      </c>
      <c r="W11" s="15">
        <v>2.7397260273972601E-2</v>
      </c>
      <c r="Y11" s="13" t="s">
        <v>26</v>
      </c>
      <c r="Z11" s="14">
        <v>0.17</v>
      </c>
      <c r="AA11" s="15">
        <v>4.558904109589041</v>
      </c>
      <c r="AB11" s="15">
        <v>0.2</v>
      </c>
      <c r="AC11" s="15">
        <v>0.25753424657534246</v>
      </c>
      <c r="AE11" s="13" t="s">
        <v>26</v>
      </c>
      <c r="AF11" s="14">
        <v>0.17</v>
      </c>
      <c r="AG11" s="15">
        <v>3.021917808219178</v>
      </c>
      <c r="AH11" s="15">
        <v>0.13972602739726028</v>
      </c>
      <c r="AI11" s="15">
        <v>0.18904109589041096</v>
      </c>
      <c r="AK11" s="13" t="s">
        <v>26</v>
      </c>
      <c r="AL11" s="14">
        <v>0.17</v>
      </c>
      <c r="AM11" s="15">
        <v>2.6630136986301371</v>
      </c>
      <c r="AN11" s="15">
        <v>0.11506849315068493</v>
      </c>
      <c r="AO11" s="15">
        <v>0.15890410958904111</v>
      </c>
      <c r="AQ11" s="13" t="s">
        <v>26</v>
      </c>
      <c r="AR11" s="14">
        <v>0.17</v>
      </c>
      <c r="AS11" s="15">
        <v>4.7150684931506852</v>
      </c>
      <c r="AT11" s="15">
        <v>0.22739726027397261</v>
      </c>
      <c r="AU11" s="15">
        <v>0.2252054794520548</v>
      </c>
      <c r="AW11" s="13" t="s">
        <v>26</v>
      </c>
      <c r="AX11" s="14">
        <v>0.17</v>
      </c>
      <c r="AY11" s="15">
        <v>0.60799999999999998</v>
      </c>
      <c r="AZ11" s="15">
        <v>2.8799999999999999E-2</v>
      </c>
      <c r="BA11" s="15">
        <v>1.3698630136986301E-2</v>
      </c>
      <c r="BC11" s="13" t="s">
        <v>26</v>
      </c>
      <c r="BD11" s="14">
        <v>0.19</v>
      </c>
      <c r="BE11" s="15">
        <v>0.66400000000000003</v>
      </c>
      <c r="BF11" s="15">
        <v>3.5999999999999997E-2</v>
      </c>
      <c r="BG11" s="15">
        <v>2.1917808219178082E-2</v>
      </c>
      <c r="BI11" s="13" t="s">
        <v>26</v>
      </c>
      <c r="BJ11" s="14">
        <v>0.33</v>
      </c>
      <c r="BK11" s="15">
        <v>2.7449999999999997</v>
      </c>
      <c r="BL11" s="15">
        <v>0.1125</v>
      </c>
      <c r="BM11" s="15">
        <v>4.9315068493150684E-2</v>
      </c>
      <c r="BO11" s="13" t="s">
        <v>26</v>
      </c>
      <c r="BP11" s="14">
        <v>0.33</v>
      </c>
      <c r="BQ11" s="15">
        <v>0.93599999999999994</v>
      </c>
      <c r="BR11" s="15">
        <v>3.9E-2</v>
      </c>
      <c r="BS11" s="15">
        <v>2.7397260273972601E-2</v>
      </c>
      <c r="BU11" s="13" t="s">
        <v>26</v>
      </c>
      <c r="BV11" s="14">
        <v>0.48</v>
      </c>
      <c r="BW11" s="15">
        <v>0.51300000000000001</v>
      </c>
      <c r="BX11" s="15">
        <v>4.4370000000000007E-2</v>
      </c>
      <c r="BY11" s="15">
        <v>4.10958904109589E-3</v>
      </c>
      <c r="CA11" s="13" t="s">
        <v>26</v>
      </c>
      <c r="CB11" s="14">
        <v>5.7800000000000004E-2</v>
      </c>
      <c r="CC11" s="15">
        <v>4.2840000000000005E-3</v>
      </c>
      <c r="CD11" s="15">
        <v>0.36</v>
      </c>
      <c r="CE11" s="15">
        <v>0</v>
      </c>
    </row>
    <row r="12" spans="1:83" x14ac:dyDescent="0.25">
      <c r="A12" s="13" t="s">
        <v>27</v>
      </c>
      <c r="B12" s="14">
        <v>0.24</v>
      </c>
      <c r="C12" s="15">
        <v>7.5917808219178085</v>
      </c>
      <c r="D12" s="15">
        <v>0.43013698630136987</v>
      </c>
      <c r="E12" s="15">
        <v>0.46301369863013697</v>
      </c>
      <c r="G12" s="13" t="s">
        <v>27</v>
      </c>
      <c r="H12" s="14">
        <v>0.17</v>
      </c>
      <c r="I12" s="15">
        <v>3.4273972602739726</v>
      </c>
      <c r="J12" s="15">
        <v>0.18904109589041096</v>
      </c>
      <c r="K12" s="15">
        <v>0.21917808219178081</v>
      </c>
      <c r="M12" s="13" t="s">
        <v>27</v>
      </c>
      <c r="N12" s="14">
        <v>0.17</v>
      </c>
      <c r="O12" s="15">
        <v>4.7150684931506852</v>
      </c>
      <c r="P12" s="15">
        <v>0.22739726027397261</v>
      </c>
      <c r="Q12" s="15">
        <v>0.26575342465753427</v>
      </c>
      <c r="S12" s="13" t="s">
        <v>27</v>
      </c>
      <c r="T12" s="14">
        <v>0.17</v>
      </c>
      <c r="U12" s="15">
        <v>0.90860000000000007</v>
      </c>
      <c r="V12" s="15">
        <v>5.3100000000000001E-2</v>
      </c>
      <c r="W12" s="15">
        <v>2.7397260273972601E-2</v>
      </c>
      <c r="Y12" s="13" t="s">
        <v>27</v>
      </c>
      <c r="Z12" s="14">
        <v>0.17</v>
      </c>
      <c r="AA12" s="15">
        <v>4.558904109589041</v>
      </c>
      <c r="AB12" s="15">
        <v>0.2</v>
      </c>
      <c r="AC12" s="15">
        <v>0.25753424657534246</v>
      </c>
      <c r="AE12" s="13" t="s">
        <v>27</v>
      </c>
      <c r="AF12" s="14">
        <v>0.17</v>
      </c>
      <c r="AG12" s="15">
        <v>3.0082191780821916</v>
      </c>
      <c r="AH12" s="15">
        <v>0.13698630136986301</v>
      </c>
      <c r="AI12" s="15">
        <v>0.18904109589041096</v>
      </c>
      <c r="AK12" s="13" t="s">
        <v>27</v>
      </c>
      <c r="AL12" s="14">
        <v>0.17</v>
      </c>
      <c r="AM12" s="15">
        <v>2.6630136986301371</v>
      </c>
      <c r="AN12" s="15">
        <v>0.11506849315068493</v>
      </c>
      <c r="AO12" s="15">
        <v>0.15890410958904111</v>
      </c>
      <c r="AQ12" s="13" t="s">
        <v>27</v>
      </c>
      <c r="AR12" s="14">
        <v>0.17</v>
      </c>
      <c r="AS12" s="15">
        <v>4.7150684931506852</v>
      </c>
      <c r="AT12" s="15">
        <v>0.22739726027397261</v>
      </c>
      <c r="AU12" s="15">
        <v>0.2252054794520548</v>
      </c>
      <c r="AW12" s="13" t="s">
        <v>27</v>
      </c>
      <c r="AX12" s="14">
        <v>0.17</v>
      </c>
      <c r="AY12" s="15">
        <v>0.60799999999999998</v>
      </c>
      <c r="AZ12" s="15">
        <v>2.8799999999999999E-2</v>
      </c>
      <c r="BA12" s="15">
        <v>1.3698630136986301E-2</v>
      </c>
      <c r="BC12" s="13" t="s">
        <v>27</v>
      </c>
      <c r="BD12" s="14">
        <v>0.19</v>
      </c>
      <c r="BE12" s="15">
        <v>0.66400000000000003</v>
      </c>
      <c r="BF12" s="15">
        <v>3.5999999999999997E-2</v>
      </c>
      <c r="BG12" s="15">
        <v>2.1917808219178082E-2</v>
      </c>
      <c r="BI12" s="13" t="s">
        <v>27</v>
      </c>
      <c r="BJ12" s="14">
        <v>0.33</v>
      </c>
      <c r="BK12" s="15">
        <v>2.7449999999999997</v>
      </c>
      <c r="BL12" s="15">
        <v>0.1125</v>
      </c>
      <c r="BM12" s="15">
        <v>4.9315068493150684E-2</v>
      </c>
      <c r="BO12" s="13" t="s">
        <v>27</v>
      </c>
      <c r="BP12" s="14">
        <v>0.33</v>
      </c>
      <c r="BQ12" s="15">
        <v>0.93599999999999994</v>
      </c>
      <c r="BR12" s="15">
        <v>3.9E-2</v>
      </c>
      <c r="BS12" s="15">
        <v>2.7397260273972601E-2</v>
      </c>
      <c r="BU12" s="13" t="s">
        <v>27</v>
      </c>
      <c r="BV12" s="14">
        <v>0.48</v>
      </c>
      <c r="BW12" s="15">
        <v>0.51300000000000001</v>
      </c>
      <c r="BX12" s="15">
        <v>4.4370000000000007E-2</v>
      </c>
      <c r="BY12" s="15">
        <v>4.10958904109589E-3</v>
      </c>
      <c r="CA12" s="13" t="s">
        <v>27</v>
      </c>
      <c r="CB12" s="14">
        <v>5.7800000000000004E-2</v>
      </c>
      <c r="CC12" s="15">
        <v>4.2840000000000005E-3</v>
      </c>
      <c r="CD12" s="15">
        <v>0.36</v>
      </c>
      <c r="CE12" s="15">
        <v>0</v>
      </c>
    </row>
    <row r="13" spans="1:83" x14ac:dyDescent="0.25">
      <c r="A13" s="13" t="s">
        <v>28</v>
      </c>
      <c r="B13" s="14">
        <v>0.24</v>
      </c>
      <c r="C13" s="15">
        <v>7.9506849315068493</v>
      </c>
      <c r="D13" s="15">
        <v>0.44109589041095892</v>
      </c>
      <c r="E13" s="15">
        <v>0.41643835616438357</v>
      </c>
      <c r="G13" s="13" t="s">
        <v>28</v>
      </c>
      <c r="H13" s="14">
        <v>0.17</v>
      </c>
      <c r="I13" s="15">
        <v>3.4273972602739726</v>
      </c>
      <c r="J13" s="15">
        <v>0.18904109589041096</v>
      </c>
      <c r="K13" s="15">
        <v>0.18904109589041096</v>
      </c>
      <c r="M13" s="13" t="s">
        <v>28</v>
      </c>
      <c r="N13" s="14">
        <v>0.17</v>
      </c>
      <c r="O13" s="15">
        <v>5.3589041095890408</v>
      </c>
      <c r="P13" s="15">
        <v>0.18904109589041096</v>
      </c>
      <c r="Q13" s="15">
        <v>0.28493150684931506</v>
      </c>
      <c r="S13" s="13" t="s">
        <v>28</v>
      </c>
      <c r="T13" s="14">
        <v>0.17</v>
      </c>
      <c r="U13" s="15">
        <v>0.90860000000000007</v>
      </c>
      <c r="V13" s="15">
        <v>5.3100000000000001E-2</v>
      </c>
      <c r="W13" s="15">
        <v>3.0136986301369864E-2</v>
      </c>
      <c r="Y13" s="13" t="s">
        <v>28</v>
      </c>
      <c r="Z13" s="14">
        <v>0.17</v>
      </c>
      <c r="AA13" s="15">
        <v>5.1808219178082195</v>
      </c>
      <c r="AB13" s="15">
        <v>0.16164383561643836</v>
      </c>
      <c r="AC13" s="15">
        <v>0.27397260273972601</v>
      </c>
      <c r="AE13" s="13" t="s">
        <v>28</v>
      </c>
      <c r="AF13" s="14">
        <v>0.17</v>
      </c>
      <c r="AG13" s="15">
        <v>3.3534246575342466</v>
      </c>
      <c r="AH13" s="15">
        <v>0.10684931506849316</v>
      </c>
      <c r="AI13" s="15">
        <v>0.20273972602739726</v>
      </c>
      <c r="AK13" s="13" t="s">
        <v>28</v>
      </c>
      <c r="AL13" s="14">
        <v>0.17</v>
      </c>
      <c r="AM13" s="15">
        <v>3.0575342465753423</v>
      </c>
      <c r="AN13" s="15">
        <v>9.0410958904109592E-2</v>
      </c>
      <c r="AO13" s="15">
        <v>0.16986301369863013</v>
      </c>
      <c r="AQ13" s="13" t="s">
        <v>28</v>
      </c>
      <c r="AR13" s="14">
        <v>0.17</v>
      </c>
      <c r="AS13" s="15">
        <v>5.3589041095890408</v>
      </c>
      <c r="AT13" s="15">
        <v>0.18904109589041096</v>
      </c>
      <c r="AU13" s="15">
        <v>0.2252054794520548</v>
      </c>
      <c r="AW13" s="13" t="s">
        <v>28</v>
      </c>
      <c r="AX13" s="14">
        <v>0.17</v>
      </c>
      <c r="AY13" s="15">
        <v>0.60799999999999998</v>
      </c>
      <c r="AZ13" s="15">
        <v>2.8799999999999999E-2</v>
      </c>
      <c r="BA13" s="15">
        <v>1.3698630136986301E-2</v>
      </c>
      <c r="BC13" s="13" t="s">
        <v>28</v>
      </c>
      <c r="BD13" s="14">
        <v>0.19</v>
      </c>
      <c r="BE13" s="15">
        <v>0.66400000000000003</v>
      </c>
      <c r="BF13" s="15">
        <v>3.5999999999999997E-2</v>
      </c>
      <c r="BG13" s="15">
        <v>2.1917808219178082E-2</v>
      </c>
      <c r="BI13" s="13" t="s">
        <v>28</v>
      </c>
      <c r="BJ13" s="14">
        <v>0.33</v>
      </c>
      <c r="BK13" s="15">
        <v>2.7449999999999997</v>
      </c>
      <c r="BL13" s="15">
        <v>0.1125</v>
      </c>
      <c r="BM13" s="15">
        <v>4.9315068493150684E-2</v>
      </c>
      <c r="BO13" s="13" t="s">
        <v>28</v>
      </c>
      <c r="BP13" s="14">
        <v>0.33</v>
      </c>
      <c r="BQ13" s="15">
        <v>0.93599999999999994</v>
      </c>
      <c r="BR13" s="15">
        <v>3.9E-2</v>
      </c>
      <c r="BS13" s="15">
        <v>2.7397260273972601E-2</v>
      </c>
      <c r="BU13" s="13" t="s">
        <v>28</v>
      </c>
      <c r="BV13" s="14">
        <v>0.48</v>
      </c>
      <c r="BW13" s="15">
        <v>0.51300000000000001</v>
      </c>
      <c r="BX13" s="15">
        <v>4.4370000000000007E-2</v>
      </c>
      <c r="BY13" s="15">
        <v>4.10958904109589E-3</v>
      </c>
      <c r="CA13" s="13" t="s">
        <v>28</v>
      </c>
      <c r="CB13" s="14">
        <v>5.7800000000000004E-2</v>
      </c>
      <c r="CC13" s="15">
        <v>4.2840000000000005E-3</v>
      </c>
      <c r="CD13" s="15">
        <v>0.36</v>
      </c>
      <c r="CE13" s="15">
        <v>0</v>
      </c>
    </row>
    <row r="14" spans="1:83" x14ac:dyDescent="0.25">
      <c r="A14" s="13" t="s">
        <v>29</v>
      </c>
      <c r="B14" s="14">
        <v>0.24</v>
      </c>
      <c r="C14" s="15">
        <v>7.1315068493150688</v>
      </c>
      <c r="D14" s="15">
        <v>0.40547945205479452</v>
      </c>
      <c r="E14" s="15">
        <v>0.35342465753424657</v>
      </c>
      <c r="G14" s="13" t="s">
        <v>29</v>
      </c>
      <c r="H14" s="14">
        <v>0.17</v>
      </c>
      <c r="I14" s="15">
        <v>3.4273972602739726</v>
      </c>
      <c r="J14" s="15">
        <v>0.18904109589041096</v>
      </c>
      <c r="K14" s="15">
        <v>0.17808219178082191</v>
      </c>
      <c r="M14" s="13" t="s">
        <v>29</v>
      </c>
      <c r="N14" s="14">
        <v>0.17</v>
      </c>
      <c r="O14" s="15">
        <v>4.5013698630136982</v>
      </c>
      <c r="P14" s="15">
        <v>0.23287671232876711</v>
      </c>
      <c r="Q14" s="15">
        <v>0.26027397260273971</v>
      </c>
      <c r="S14" s="13" t="s">
        <v>29</v>
      </c>
      <c r="T14" s="14">
        <v>0.17</v>
      </c>
      <c r="U14" s="15">
        <v>0.90860000000000007</v>
      </c>
      <c r="V14" s="15">
        <v>5.3100000000000001E-2</v>
      </c>
      <c r="W14" s="15">
        <v>2.7397260273972601E-2</v>
      </c>
      <c r="Y14" s="13" t="s">
        <v>29</v>
      </c>
      <c r="Z14" s="14">
        <v>0.17</v>
      </c>
      <c r="AA14" s="15">
        <v>4.353424657534247</v>
      </c>
      <c r="AB14" s="15">
        <v>0.20547945205479451</v>
      </c>
      <c r="AC14" s="15">
        <v>0.25205479452054796</v>
      </c>
      <c r="AE14" s="13" t="s">
        <v>29</v>
      </c>
      <c r="AF14" s="14">
        <v>0.17</v>
      </c>
      <c r="AG14" s="15">
        <v>2.7698630136986302</v>
      </c>
      <c r="AH14" s="15">
        <v>0.13424657534246576</v>
      </c>
      <c r="AI14" s="15">
        <v>0.18630136986301371</v>
      </c>
      <c r="AK14" s="13" t="s">
        <v>29</v>
      </c>
      <c r="AL14" s="14">
        <v>0.17</v>
      </c>
      <c r="AM14" s="15">
        <v>2.5315068493150683</v>
      </c>
      <c r="AN14" s="15">
        <v>0.11780821917808219</v>
      </c>
      <c r="AO14" s="15">
        <v>0.15342465753424658</v>
      </c>
      <c r="AQ14" s="13" t="s">
        <v>29</v>
      </c>
      <c r="AR14" s="14">
        <v>0.17</v>
      </c>
      <c r="AS14" s="15">
        <v>4.5013698630136982</v>
      </c>
      <c r="AT14" s="15">
        <v>0.23287671232876711</v>
      </c>
      <c r="AU14" s="15">
        <v>0.2252054794520548</v>
      </c>
      <c r="AW14" s="13" t="s">
        <v>29</v>
      </c>
      <c r="AX14" s="14">
        <v>0.17</v>
      </c>
      <c r="AY14" s="15">
        <v>0.60799999999999998</v>
      </c>
      <c r="AZ14" s="15">
        <v>2.8799999999999999E-2</v>
      </c>
      <c r="BA14" s="15">
        <v>1.3698630136986301E-2</v>
      </c>
      <c r="BC14" s="13" t="s">
        <v>29</v>
      </c>
      <c r="BD14" s="14">
        <v>0.19</v>
      </c>
      <c r="BE14" s="15">
        <v>0.66400000000000003</v>
      </c>
      <c r="BF14" s="15">
        <v>3.5999999999999997E-2</v>
      </c>
      <c r="BG14" s="15">
        <v>2.1917808219178082E-2</v>
      </c>
      <c r="BI14" s="13" t="s">
        <v>29</v>
      </c>
      <c r="BJ14" s="14">
        <v>0.33</v>
      </c>
      <c r="BK14" s="15">
        <v>2.7449999999999997</v>
      </c>
      <c r="BL14" s="15">
        <v>0.1125</v>
      </c>
      <c r="BM14" s="15">
        <v>4.9315068493150684E-2</v>
      </c>
      <c r="BO14" s="13" t="s">
        <v>29</v>
      </c>
      <c r="BP14" s="14">
        <v>0.33</v>
      </c>
      <c r="BQ14" s="15">
        <v>0.93599999999999994</v>
      </c>
      <c r="BR14" s="15">
        <v>3.9E-2</v>
      </c>
      <c r="BS14" s="15">
        <v>2.7397260273972601E-2</v>
      </c>
      <c r="BU14" s="13" t="s">
        <v>29</v>
      </c>
      <c r="BV14" s="14">
        <v>0.48</v>
      </c>
      <c r="BW14" s="15">
        <v>0.51300000000000001</v>
      </c>
      <c r="BX14" s="15">
        <v>4.4370000000000007E-2</v>
      </c>
      <c r="BY14" s="15">
        <v>4.10958904109589E-3</v>
      </c>
      <c r="CA14" s="13" t="s">
        <v>29</v>
      </c>
      <c r="CB14" s="14">
        <v>5.7800000000000004E-2</v>
      </c>
      <c r="CC14" s="15">
        <v>4.2840000000000005E-3</v>
      </c>
      <c r="CD14" s="15">
        <v>0.36</v>
      </c>
      <c r="CE14" s="15">
        <v>0</v>
      </c>
    </row>
    <row r="15" spans="1:83" x14ac:dyDescent="0.25">
      <c r="A15" s="13" t="s">
        <v>30</v>
      </c>
      <c r="B15" s="14">
        <v>0.24</v>
      </c>
      <c r="C15" s="15">
        <v>7.5424657534246577</v>
      </c>
      <c r="D15" s="15">
        <v>0.42465753424657532</v>
      </c>
      <c r="E15" s="15">
        <v>0.37534246575342467</v>
      </c>
      <c r="G15" s="13" t="s">
        <v>30</v>
      </c>
      <c r="H15" s="14">
        <v>0.17</v>
      </c>
      <c r="I15" s="15">
        <v>3.4273972602739726</v>
      </c>
      <c r="J15" s="15">
        <v>0.18904109589041096</v>
      </c>
      <c r="K15" s="15">
        <v>0.17808219178082191</v>
      </c>
      <c r="M15" s="13" t="s">
        <v>30</v>
      </c>
      <c r="N15" s="14">
        <v>0.17</v>
      </c>
      <c r="O15" s="15">
        <v>4.5013698630136982</v>
      </c>
      <c r="P15" s="15">
        <v>0.23287671232876711</v>
      </c>
      <c r="Q15" s="15">
        <v>0.26027397260273971</v>
      </c>
      <c r="S15" s="13" t="s">
        <v>30</v>
      </c>
      <c r="T15" s="14">
        <v>0.17</v>
      </c>
      <c r="U15" s="15">
        <v>0.90860000000000007</v>
      </c>
      <c r="V15" s="15">
        <v>5.3100000000000001E-2</v>
      </c>
      <c r="W15" s="15">
        <v>2.7397260273972601E-2</v>
      </c>
      <c r="Y15" s="13" t="s">
        <v>30</v>
      </c>
      <c r="Z15" s="14">
        <v>0.17</v>
      </c>
      <c r="AA15" s="15">
        <v>4.353424657534247</v>
      </c>
      <c r="AB15" s="15">
        <v>0.20547945205479451</v>
      </c>
      <c r="AC15" s="15">
        <v>0.25205479452054796</v>
      </c>
      <c r="AE15" s="13" t="s">
        <v>30</v>
      </c>
      <c r="AF15" s="14">
        <v>0.17</v>
      </c>
      <c r="AG15" s="15">
        <v>2.8082191780821919</v>
      </c>
      <c r="AH15" s="15">
        <v>0.13698630136986301</v>
      </c>
      <c r="AI15" s="15">
        <v>0.18630136986301371</v>
      </c>
      <c r="AK15" s="13" t="s">
        <v>30</v>
      </c>
      <c r="AL15" s="14">
        <v>0.17</v>
      </c>
      <c r="AM15" s="15">
        <v>2.5315068493150683</v>
      </c>
      <c r="AN15" s="15">
        <v>0.11780821917808219</v>
      </c>
      <c r="AO15" s="15">
        <v>0.15342465753424658</v>
      </c>
      <c r="AQ15" s="13" t="s">
        <v>30</v>
      </c>
      <c r="AR15" s="14">
        <v>0.17</v>
      </c>
      <c r="AS15" s="15">
        <v>4.5013698630136982</v>
      </c>
      <c r="AT15" s="15">
        <v>0.23287671232876711</v>
      </c>
      <c r="AU15" s="15">
        <v>0.2252054794520548</v>
      </c>
      <c r="AW15" s="13" t="s">
        <v>30</v>
      </c>
      <c r="AX15" s="14">
        <v>0.17</v>
      </c>
      <c r="AY15" s="15">
        <v>0.60799999999999998</v>
      </c>
      <c r="AZ15" s="15">
        <v>2.8799999999999999E-2</v>
      </c>
      <c r="BA15" s="15">
        <v>1.3698630136986301E-2</v>
      </c>
      <c r="BC15" s="13" t="s">
        <v>30</v>
      </c>
      <c r="BD15" s="14">
        <v>0.19</v>
      </c>
      <c r="BE15" s="15">
        <v>0.66400000000000003</v>
      </c>
      <c r="BF15" s="15">
        <v>3.5999999999999997E-2</v>
      </c>
      <c r="BG15" s="15">
        <v>2.1917808219178082E-2</v>
      </c>
      <c r="BI15" s="13" t="s">
        <v>30</v>
      </c>
      <c r="BJ15" s="14">
        <v>0.33</v>
      </c>
      <c r="BK15" s="15">
        <v>2.7449999999999997</v>
      </c>
      <c r="BL15" s="15">
        <v>0.1125</v>
      </c>
      <c r="BM15" s="15">
        <v>4.9315068493150684E-2</v>
      </c>
      <c r="BO15" s="13" t="s">
        <v>30</v>
      </c>
      <c r="BP15" s="14">
        <v>0.33</v>
      </c>
      <c r="BQ15" s="15">
        <v>0.93599999999999994</v>
      </c>
      <c r="BR15" s="15">
        <v>3.9E-2</v>
      </c>
      <c r="BS15" s="15">
        <v>2.7397260273972601E-2</v>
      </c>
      <c r="BU15" s="13" t="s">
        <v>30</v>
      </c>
      <c r="BV15" s="14">
        <v>0.48</v>
      </c>
      <c r="BW15" s="15">
        <v>0.51300000000000001</v>
      </c>
      <c r="BX15" s="15">
        <v>4.4370000000000007E-2</v>
      </c>
      <c r="BY15" s="15">
        <v>4.10958904109589E-3</v>
      </c>
      <c r="CA15" s="13" t="s">
        <v>30</v>
      </c>
      <c r="CB15" s="14">
        <v>5.7800000000000004E-2</v>
      </c>
      <c r="CC15" s="15">
        <v>4.2840000000000005E-3</v>
      </c>
      <c r="CD15" s="15">
        <v>0.36</v>
      </c>
      <c r="CE15" s="15">
        <v>0</v>
      </c>
    </row>
    <row r="16" spans="1:83" x14ac:dyDescent="0.25">
      <c r="A16" s="13" t="s">
        <v>31</v>
      </c>
      <c r="B16" s="14">
        <v>0.24</v>
      </c>
      <c r="C16" s="15">
        <v>7.7068493150684931</v>
      </c>
      <c r="D16" s="15">
        <v>0.43013698630136987</v>
      </c>
      <c r="E16" s="15">
        <v>0.38356164383561642</v>
      </c>
      <c r="G16" s="13" t="s">
        <v>31</v>
      </c>
      <c r="H16" s="14">
        <v>0.17</v>
      </c>
      <c r="I16" s="15">
        <v>3.4273972602739726</v>
      </c>
      <c r="J16" s="15">
        <v>0.18904109589041096</v>
      </c>
      <c r="K16" s="15">
        <v>0.17808219178082191</v>
      </c>
      <c r="M16" s="13" t="s">
        <v>31</v>
      </c>
      <c r="N16" s="14">
        <v>0.17</v>
      </c>
      <c r="O16" s="15">
        <v>4.5013698630136982</v>
      </c>
      <c r="P16" s="15">
        <v>0.23287671232876711</v>
      </c>
      <c r="Q16" s="15">
        <v>0.26027397260273971</v>
      </c>
      <c r="S16" s="13" t="s">
        <v>31</v>
      </c>
      <c r="T16" s="14">
        <v>0.17</v>
      </c>
      <c r="U16" s="15">
        <v>0.90860000000000007</v>
      </c>
      <c r="V16" s="15">
        <v>5.3100000000000001E-2</v>
      </c>
      <c r="W16" s="15">
        <v>2.7397260273972601E-2</v>
      </c>
      <c r="Y16" s="13" t="s">
        <v>31</v>
      </c>
      <c r="Z16" s="14">
        <v>0.17</v>
      </c>
      <c r="AA16" s="15">
        <v>4.353424657534247</v>
      </c>
      <c r="AB16" s="15">
        <v>0.20547945205479451</v>
      </c>
      <c r="AC16" s="15">
        <v>0.25205479452054796</v>
      </c>
      <c r="AE16" s="13" t="s">
        <v>31</v>
      </c>
      <c r="AF16" s="14">
        <v>0.17</v>
      </c>
      <c r="AG16" s="15">
        <v>2.7150684931506848</v>
      </c>
      <c r="AH16" s="15">
        <v>0.13150684931506848</v>
      </c>
      <c r="AI16" s="15">
        <v>0.18630136986301371</v>
      </c>
      <c r="AK16" s="13" t="s">
        <v>31</v>
      </c>
      <c r="AL16" s="14">
        <v>0.17</v>
      </c>
      <c r="AM16" s="15">
        <v>2.5315068493150683</v>
      </c>
      <c r="AN16" s="15">
        <v>0.11780821917808219</v>
      </c>
      <c r="AO16" s="15">
        <v>0.15342465753424658</v>
      </c>
      <c r="AQ16" s="13" t="s">
        <v>31</v>
      </c>
      <c r="AR16" s="14">
        <v>0.17</v>
      </c>
      <c r="AS16" s="15">
        <v>4.5013698630136982</v>
      </c>
      <c r="AT16" s="15">
        <v>0.23287671232876711</v>
      </c>
      <c r="AU16" s="15">
        <v>0.2252054794520548</v>
      </c>
      <c r="AW16" s="13" t="s">
        <v>31</v>
      </c>
      <c r="AX16" s="14">
        <v>0.17</v>
      </c>
      <c r="AY16" s="15">
        <v>0.60799999999999998</v>
      </c>
      <c r="AZ16" s="15">
        <v>2.8799999999999999E-2</v>
      </c>
      <c r="BA16" s="15">
        <v>1.3698630136986301E-2</v>
      </c>
      <c r="BC16" s="13" t="s">
        <v>31</v>
      </c>
      <c r="BD16" s="14">
        <v>0.19</v>
      </c>
      <c r="BE16" s="15">
        <v>0.66400000000000003</v>
      </c>
      <c r="BF16" s="15">
        <v>3.5999999999999997E-2</v>
      </c>
      <c r="BG16" s="15">
        <v>2.1917808219178082E-2</v>
      </c>
      <c r="BI16" s="13" t="s">
        <v>31</v>
      </c>
      <c r="BJ16" s="14">
        <v>0.33</v>
      </c>
      <c r="BK16" s="15">
        <v>2.7449999999999997</v>
      </c>
      <c r="BL16" s="15">
        <v>0.1125</v>
      </c>
      <c r="BM16" s="15">
        <v>4.9315068493150684E-2</v>
      </c>
      <c r="BO16" s="13" t="s">
        <v>31</v>
      </c>
      <c r="BP16" s="14">
        <v>0.33</v>
      </c>
      <c r="BQ16" s="15">
        <v>0.93599999999999994</v>
      </c>
      <c r="BR16" s="15">
        <v>3.9E-2</v>
      </c>
      <c r="BS16" s="15">
        <v>2.7397260273972601E-2</v>
      </c>
      <c r="BU16" s="13" t="s">
        <v>31</v>
      </c>
      <c r="BV16" s="14">
        <v>0.48</v>
      </c>
      <c r="BW16" s="15">
        <v>0.51300000000000001</v>
      </c>
      <c r="BX16" s="15">
        <v>4.4370000000000007E-2</v>
      </c>
      <c r="BY16" s="15">
        <v>4.10958904109589E-3</v>
      </c>
      <c r="CA16" s="13" t="s">
        <v>31</v>
      </c>
      <c r="CB16" s="14">
        <v>5.7800000000000004E-2</v>
      </c>
      <c r="CC16" s="15">
        <v>4.2840000000000005E-3</v>
      </c>
      <c r="CD16" s="15">
        <v>0.36</v>
      </c>
      <c r="CE16" s="15">
        <v>0</v>
      </c>
    </row>
    <row r="17" spans="1:83" x14ac:dyDescent="0.25">
      <c r="A17" s="13" t="s">
        <v>32</v>
      </c>
      <c r="B17" s="14">
        <v>0.24</v>
      </c>
      <c r="C17" s="15">
        <v>7.5616438356164384</v>
      </c>
      <c r="D17" s="15">
        <v>0.42465753424657532</v>
      </c>
      <c r="E17" s="15">
        <v>0.37534246575342467</v>
      </c>
      <c r="G17" s="13" t="s">
        <v>32</v>
      </c>
      <c r="H17" s="14">
        <v>0.17</v>
      </c>
      <c r="I17" s="15">
        <v>3.4273972602739726</v>
      </c>
      <c r="J17" s="15">
        <v>0.18904109589041096</v>
      </c>
      <c r="K17" s="15">
        <v>0.17808219178082191</v>
      </c>
      <c r="M17" s="13" t="s">
        <v>32</v>
      </c>
      <c r="N17" s="14">
        <v>0.17</v>
      </c>
      <c r="O17" s="15">
        <v>4.5013698630136982</v>
      </c>
      <c r="P17" s="15">
        <v>0.23287671232876711</v>
      </c>
      <c r="Q17" s="15">
        <v>0.26027397260273971</v>
      </c>
      <c r="S17" s="13" t="s">
        <v>32</v>
      </c>
      <c r="T17" s="14">
        <v>0.17</v>
      </c>
      <c r="U17" s="15">
        <v>0.90860000000000007</v>
      </c>
      <c r="V17" s="15">
        <v>5.3100000000000001E-2</v>
      </c>
      <c r="W17" s="15">
        <v>2.7397260273972601E-2</v>
      </c>
      <c r="Y17" s="13" t="s">
        <v>32</v>
      </c>
      <c r="Z17" s="14">
        <v>0.17</v>
      </c>
      <c r="AA17" s="15">
        <v>4.353424657534247</v>
      </c>
      <c r="AB17" s="15">
        <v>0.20547945205479451</v>
      </c>
      <c r="AC17" s="15">
        <v>0.25205479452054796</v>
      </c>
      <c r="AE17" s="13" t="s">
        <v>32</v>
      </c>
      <c r="AF17" s="14">
        <v>0.17</v>
      </c>
      <c r="AG17" s="15">
        <v>2.6986301369863015</v>
      </c>
      <c r="AH17" s="15">
        <v>0.13150684931506848</v>
      </c>
      <c r="AI17" s="15">
        <v>0.18630136986301371</v>
      </c>
      <c r="AK17" s="13" t="s">
        <v>32</v>
      </c>
      <c r="AL17" s="14">
        <v>0.17</v>
      </c>
      <c r="AM17" s="15">
        <v>2.5315068493150683</v>
      </c>
      <c r="AN17" s="15">
        <v>0.11780821917808219</v>
      </c>
      <c r="AO17" s="15">
        <v>0.15342465753424658</v>
      </c>
      <c r="AQ17" s="13" t="s">
        <v>32</v>
      </c>
      <c r="AR17" s="14">
        <v>0.17</v>
      </c>
      <c r="AS17" s="15">
        <v>4.5013698630136982</v>
      </c>
      <c r="AT17" s="15">
        <v>0.23287671232876711</v>
      </c>
      <c r="AU17" s="15">
        <v>0.2252054794520548</v>
      </c>
      <c r="AW17" s="13" t="s">
        <v>32</v>
      </c>
      <c r="AX17" s="14">
        <v>0.17</v>
      </c>
      <c r="AY17" s="15">
        <v>0.60799999999999998</v>
      </c>
      <c r="AZ17" s="15">
        <v>2.8799999999999999E-2</v>
      </c>
      <c r="BA17" s="15">
        <v>1.3698630136986301E-2</v>
      </c>
      <c r="BC17" s="13" t="s">
        <v>32</v>
      </c>
      <c r="BD17" s="14">
        <v>0.19</v>
      </c>
      <c r="BE17" s="15">
        <v>0.66400000000000003</v>
      </c>
      <c r="BF17" s="15">
        <v>3.5999999999999997E-2</v>
      </c>
      <c r="BG17" s="15">
        <v>2.1917808219178082E-2</v>
      </c>
      <c r="BI17" s="13" t="s">
        <v>32</v>
      </c>
      <c r="BJ17" s="14">
        <v>0.33</v>
      </c>
      <c r="BK17" s="15">
        <v>2.7449999999999997</v>
      </c>
      <c r="BL17" s="15">
        <v>0.1125</v>
      </c>
      <c r="BM17" s="15">
        <v>4.9315068493150684E-2</v>
      </c>
      <c r="BO17" s="13" t="s">
        <v>32</v>
      </c>
      <c r="BP17" s="14">
        <v>0.33</v>
      </c>
      <c r="BQ17" s="15">
        <v>0.93599999999999994</v>
      </c>
      <c r="BR17" s="15">
        <v>3.9E-2</v>
      </c>
      <c r="BS17" s="15">
        <v>2.7397260273972601E-2</v>
      </c>
      <c r="BU17" s="13" t="s">
        <v>32</v>
      </c>
      <c r="BV17" s="14">
        <v>0.48</v>
      </c>
      <c r="BW17" s="15">
        <v>0.51300000000000001</v>
      </c>
      <c r="BX17" s="15">
        <v>4.4370000000000007E-2</v>
      </c>
      <c r="BY17" s="15">
        <v>4.10958904109589E-3</v>
      </c>
      <c r="CA17" s="13" t="s">
        <v>32</v>
      </c>
      <c r="CB17" s="14">
        <v>5.7800000000000004E-2</v>
      </c>
      <c r="CC17" s="15">
        <v>4.2840000000000005E-3</v>
      </c>
      <c r="CD17" s="15">
        <v>0.36</v>
      </c>
      <c r="CE17" s="15">
        <v>0</v>
      </c>
    </row>
    <row r="18" spans="1:83" x14ac:dyDescent="0.25">
      <c r="A18" s="13" t="s">
        <v>33</v>
      </c>
      <c r="B18" s="14">
        <v>0.24</v>
      </c>
      <c r="C18" s="15">
        <v>6.7643835616438359</v>
      </c>
      <c r="D18" s="15">
        <v>0.39452054794520547</v>
      </c>
      <c r="E18" s="15">
        <v>0.41369863013698632</v>
      </c>
      <c r="G18" s="13" t="s">
        <v>33</v>
      </c>
      <c r="H18" s="14">
        <v>0.17</v>
      </c>
      <c r="I18" s="15">
        <v>3.4273972602739726</v>
      </c>
      <c r="J18" s="15">
        <v>0.18904109589041096</v>
      </c>
      <c r="K18" s="15">
        <v>0.21917808219178081</v>
      </c>
      <c r="M18" s="13" t="s">
        <v>33</v>
      </c>
      <c r="N18" s="14">
        <v>0.17</v>
      </c>
      <c r="O18" s="15">
        <v>4.7150684931506852</v>
      </c>
      <c r="P18" s="15">
        <v>0.22739726027397261</v>
      </c>
      <c r="Q18" s="15">
        <v>0.26575342465753427</v>
      </c>
      <c r="S18" s="13" t="s">
        <v>33</v>
      </c>
      <c r="T18" s="14">
        <v>0.17</v>
      </c>
      <c r="U18" s="15">
        <v>0.90860000000000007</v>
      </c>
      <c r="V18" s="15">
        <v>5.3100000000000001E-2</v>
      </c>
      <c r="W18" s="15">
        <v>2.7397260273972601E-2</v>
      </c>
      <c r="Y18" s="13" t="s">
        <v>33</v>
      </c>
      <c r="Z18" s="14">
        <v>0.17</v>
      </c>
      <c r="AA18" s="15">
        <v>4.558904109589041</v>
      </c>
      <c r="AB18" s="15">
        <v>0.2</v>
      </c>
      <c r="AC18" s="15">
        <v>0.25753424657534246</v>
      </c>
      <c r="AE18" s="13" t="s">
        <v>33</v>
      </c>
      <c r="AF18" s="14">
        <v>0.17</v>
      </c>
      <c r="AG18" s="15">
        <v>2.9643835616438357</v>
      </c>
      <c r="AH18" s="15">
        <v>0.13424657534246576</v>
      </c>
      <c r="AI18" s="15">
        <v>0.18904109589041096</v>
      </c>
      <c r="AK18" s="13" t="s">
        <v>33</v>
      </c>
      <c r="AL18" s="14">
        <v>0.17</v>
      </c>
      <c r="AM18" s="15">
        <v>2.6630136986301371</v>
      </c>
      <c r="AN18" s="15">
        <v>0.11506849315068493</v>
      </c>
      <c r="AO18" s="15">
        <v>0.15890410958904111</v>
      </c>
      <c r="AQ18" s="13" t="s">
        <v>33</v>
      </c>
      <c r="AR18" s="14">
        <v>0.17</v>
      </c>
      <c r="AS18" s="15">
        <v>4.7150684931506852</v>
      </c>
      <c r="AT18" s="15">
        <v>0.22739726027397261</v>
      </c>
      <c r="AU18" s="15">
        <v>0.2252054794520548</v>
      </c>
      <c r="AW18" s="13" t="s">
        <v>33</v>
      </c>
      <c r="AX18" s="14">
        <v>0.17</v>
      </c>
      <c r="AY18" s="15">
        <v>0.60799999999999998</v>
      </c>
      <c r="AZ18" s="15">
        <v>2.8799999999999999E-2</v>
      </c>
      <c r="BA18" s="15">
        <v>1.3698630136986301E-2</v>
      </c>
      <c r="BC18" s="13" t="s">
        <v>33</v>
      </c>
      <c r="BD18" s="14">
        <v>0.19</v>
      </c>
      <c r="BE18" s="15">
        <v>0.66400000000000003</v>
      </c>
      <c r="BF18" s="15">
        <v>3.5999999999999997E-2</v>
      </c>
      <c r="BG18" s="15">
        <v>2.1917808219178082E-2</v>
      </c>
      <c r="BI18" s="13" t="s">
        <v>33</v>
      </c>
      <c r="BJ18" s="14">
        <v>0.33</v>
      </c>
      <c r="BK18" s="15">
        <v>2.7449999999999997</v>
      </c>
      <c r="BL18" s="15">
        <v>0.1125</v>
      </c>
      <c r="BM18" s="15">
        <v>4.9315068493150684E-2</v>
      </c>
      <c r="BO18" s="13" t="s">
        <v>33</v>
      </c>
      <c r="BP18" s="14">
        <v>0.33</v>
      </c>
      <c r="BQ18" s="15">
        <v>0.93599999999999994</v>
      </c>
      <c r="BR18" s="15">
        <v>3.9E-2</v>
      </c>
      <c r="BS18" s="15">
        <v>2.7397260273972601E-2</v>
      </c>
      <c r="BU18" s="13" t="s">
        <v>33</v>
      </c>
      <c r="BV18" s="14">
        <v>0.48</v>
      </c>
      <c r="BW18" s="15">
        <v>0.51300000000000001</v>
      </c>
      <c r="BX18" s="15">
        <v>4.4370000000000007E-2</v>
      </c>
      <c r="BY18" s="15">
        <v>4.10958904109589E-3</v>
      </c>
      <c r="CA18" s="13" t="s">
        <v>33</v>
      </c>
      <c r="CB18" s="14">
        <v>5.7800000000000004E-2</v>
      </c>
      <c r="CC18" s="15">
        <v>4.2840000000000005E-3</v>
      </c>
      <c r="CD18" s="15">
        <v>0.36</v>
      </c>
      <c r="CE18" s="15">
        <v>0</v>
      </c>
    </row>
    <row r="19" spans="1:83" x14ac:dyDescent="0.25">
      <c r="A19" s="13" t="s">
        <v>34</v>
      </c>
      <c r="B19" s="14">
        <v>0.24</v>
      </c>
      <c r="C19" s="15">
        <v>5.7726027397260271</v>
      </c>
      <c r="D19" s="15">
        <v>0.34794520547945207</v>
      </c>
      <c r="E19" s="15">
        <v>0.32602739726027397</v>
      </c>
      <c r="G19" s="13" t="s">
        <v>34</v>
      </c>
      <c r="H19" s="14">
        <v>0.17</v>
      </c>
      <c r="I19" s="15">
        <v>3.4273972602739726</v>
      </c>
      <c r="J19" s="15">
        <v>0.18904109589041096</v>
      </c>
      <c r="K19" s="15">
        <v>0.20273972602739726</v>
      </c>
      <c r="M19" s="13" t="s">
        <v>34</v>
      </c>
      <c r="N19" s="14">
        <v>0.17</v>
      </c>
      <c r="O19" s="15">
        <v>4.7150684931506852</v>
      </c>
      <c r="P19" s="15">
        <v>0.22739726027397261</v>
      </c>
      <c r="Q19" s="15">
        <v>0.26575342465753427</v>
      </c>
      <c r="S19" s="13" t="s">
        <v>34</v>
      </c>
      <c r="T19" s="14">
        <v>0.17</v>
      </c>
      <c r="U19" s="15">
        <v>0.90860000000000007</v>
      </c>
      <c r="V19" s="15">
        <v>5.3100000000000001E-2</v>
      </c>
      <c r="W19" s="15">
        <v>2.7397260273972601E-2</v>
      </c>
      <c r="Y19" s="13" t="s">
        <v>34</v>
      </c>
      <c r="Z19" s="14">
        <v>0.17</v>
      </c>
      <c r="AA19" s="15">
        <v>4.558904109589041</v>
      </c>
      <c r="AB19" s="15">
        <v>0.2</v>
      </c>
      <c r="AC19" s="15">
        <v>0.25753424657534246</v>
      </c>
      <c r="AE19" s="13" t="s">
        <v>34</v>
      </c>
      <c r="AF19" s="14">
        <v>0.17</v>
      </c>
      <c r="AG19" s="15">
        <v>3.010958904109589</v>
      </c>
      <c r="AH19" s="15">
        <v>0.13698630136986301</v>
      </c>
      <c r="AI19" s="15">
        <v>0.18904109589041096</v>
      </c>
      <c r="AK19" s="13" t="s">
        <v>34</v>
      </c>
      <c r="AL19" s="14">
        <v>0.17</v>
      </c>
      <c r="AM19" s="15">
        <v>2.6630136986301371</v>
      </c>
      <c r="AN19" s="15">
        <v>0.11506849315068493</v>
      </c>
      <c r="AO19" s="15">
        <v>0.15890410958904111</v>
      </c>
      <c r="AQ19" s="13" t="s">
        <v>34</v>
      </c>
      <c r="AR19" s="14">
        <v>0.17</v>
      </c>
      <c r="AS19" s="15">
        <v>4.7150684931506852</v>
      </c>
      <c r="AT19" s="15">
        <v>0.22739726027397261</v>
      </c>
      <c r="AU19" s="15">
        <v>0.2252054794520548</v>
      </c>
      <c r="AW19" s="13" t="s">
        <v>34</v>
      </c>
      <c r="AX19" s="14">
        <v>0.17</v>
      </c>
      <c r="AY19" s="15">
        <v>0.60799999999999998</v>
      </c>
      <c r="AZ19" s="15">
        <v>2.8799999999999999E-2</v>
      </c>
      <c r="BA19" s="15">
        <v>1.3698630136986301E-2</v>
      </c>
      <c r="BC19" s="13" t="s">
        <v>34</v>
      </c>
      <c r="BD19" s="14">
        <v>0.19</v>
      </c>
      <c r="BE19" s="15">
        <v>0.66400000000000003</v>
      </c>
      <c r="BF19" s="15">
        <v>3.5999999999999997E-2</v>
      </c>
      <c r="BG19" s="15">
        <v>2.1917808219178082E-2</v>
      </c>
      <c r="BI19" s="13" t="s">
        <v>34</v>
      </c>
      <c r="BJ19" s="14">
        <v>0.33</v>
      </c>
      <c r="BK19" s="15">
        <v>2.7449999999999997</v>
      </c>
      <c r="BL19" s="15">
        <v>0.1125</v>
      </c>
      <c r="BM19" s="15">
        <v>4.9315068493150684E-2</v>
      </c>
      <c r="BO19" s="13" t="s">
        <v>34</v>
      </c>
      <c r="BP19" s="14">
        <v>0.33</v>
      </c>
      <c r="BQ19" s="15">
        <v>0.93599999999999994</v>
      </c>
      <c r="BR19" s="15">
        <v>3.9E-2</v>
      </c>
      <c r="BS19" s="15">
        <v>2.7397260273972601E-2</v>
      </c>
      <c r="BU19" s="13" t="s">
        <v>34</v>
      </c>
      <c r="BV19" s="14">
        <v>0.48</v>
      </c>
      <c r="BW19" s="15">
        <v>0.51300000000000001</v>
      </c>
      <c r="BX19" s="15">
        <v>4.4370000000000007E-2</v>
      </c>
      <c r="BY19" s="15">
        <v>4.10958904109589E-3</v>
      </c>
      <c r="CA19" s="13" t="s">
        <v>34</v>
      </c>
      <c r="CB19" s="14">
        <v>5.7800000000000004E-2</v>
      </c>
      <c r="CC19" s="15">
        <v>4.2840000000000005E-3</v>
      </c>
      <c r="CD19" s="15">
        <v>0.36</v>
      </c>
      <c r="CE19" s="15">
        <v>0</v>
      </c>
    </row>
    <row r="20" spans="1:83" x14ac:dyDescent="0.25">
      <c r="A20" s="13" t="s">
        <v>35</v>
      </c>
      <c r="B20" s="14">
        <v>0.24</v>
      </c>
      <c r="C20" s="15">
        <v>7.0630136986301366</v>
      </c>
      <c r="D20" s="15">
        <v>0.40273972602739727</v>
      </c>
      <c r="E20" s="15">
        <v>0.39178082191780822</v>
      </c>
      <c r="G20" s="13" t="s">
        <v>35</v>
      </c>
      <c r="H20" s="14">
        <v>0.17</v>
      </c>
      <c r="I20" s="15">
        <v>3.4273972602739726</v>
      </c>
      <c r="J20" s="15">
        <v>0.18904109589041096</v>
      </c>
      <c r="K20" s="15">
        <v>0.2</v>
      </c>
      <c r="M20" s="13" t="s">
        <v>35</v>
      </c>
      <c r="N20" s="14">
        <v>0.17</v>
      </c>
      <c r="O20" s="15">
        <v>4.7424657534246579</v>
      </c>
      <c r="P20" s="15">
        <v>0.23013698630136986</v>
      </c>
      <c r="Q20" s="15">
        <v>0.26849315068493151</v>
      </c>
      <c r="S20" s="13" t="s">
        <v>35</v>
      </c>
      <c r="T20" s="14">
        <v>0.17</v>
      </c>
      <c r="U20" s="15">
        <v>0.90860000000000007</v>
      </c>
      <c r="V20" s="15">
        <v>5.3100000000000001E-2</v>
      </c>
      <c r="W20" s="15">
        <v>3.0136986301369864E-2</v>
      </c>
      <c r="Y20" s="13" t="s">
        <v>35</v>
      </c>
      <c r="Z20" s="14">
        <v>0.17</v>
      </c>
      <c r="AA20" s="15">
        <v>4.5863013698630137</v>
      </c>
      <c r="AB20" s="15">
        <v>0.20273972602739726</v>
      </c>
      <c r="AC20" s="15">
        <v>0.25753424657534246</v>
      </c>
      <c r="AE20" s="13" t="s">
        <v>35</v>
      </c>
      <c r="AF20" s="14">
        <v>0.17</v>
      </c>
      <c r="AG20" s="15">
        <v>3</v>
      </c>
      <c r="AH20" s="15">
        <v>0.13972602739726028</v>
      </c>
      <c r="AI20" s="15">
        <v>0.18904109589041096</v>
      </c>
      <c r="AK20" s="13" t="s">
        <v>35</v>
      </c>
      <c r="AL20" s="14">
        <v>0.17</v>
      </c>
      <c r="AM20" s="15">
        <v>2.6767123287671235</v>
      </c>
      <c r="AN20" s="15">
        <v>0.11506849315068493</v>
      </c>
      <c r="AO20" s="15">
        <v>0.15890410958904111</v>
      </c>
      <c r="AQ20" s="13" t="s">
        <v>35</v>
      </c>
      <c r="AR20" s="14">
        <v>0.17</v>
      </c>
      <c r="AS20" s="15">
        <v>4.7424657534246579</v>
      </c>
      <c r="AT20" s="15">
        <v>0.23013698630136986</v>
      </c>
      <c r="AU20" s="15">
        <v>0.2252054794520548</v>
      </c>
      <c r="AW20" s="13" t="s">
        <v>35</v>
      </c>
      <c r="AX20" s="14">
        <v>0.17</v>
      </c>
      <c r="AY20" s="15">
        <v>0.60799999999999998</v>
      </c>
      <c r="AZ20" s="15">
        <v>2.8799999999999999E-2</v>
      </c>
      <c r="BA20" s="15">
        <v>1.3698630136986301E-2</v>
      </c>
      <c r="BC20" s="13" t="s">
        <v>35</v>
      </c>
      <c r="BD20" s="14">
        <v>0.19</v>
      </c>
      <c r="BE20" s="15">
        <v>0.66400000000000003</v>
      </c>
      <c r="BF20" s="15">
        <v>3.5999999999999997E-2</v>
      </c>
      <c r="BG20" s="15">
        <v>2.1917808219178082E-2</v>
      </c>
      <c r="BI20" s="13" t="s">
        <v>35</v>
      </c>
      <c r="BJ20" s="14">
        <v>0.33</v>
      </c>
      <c r="BK20" s="15">
        <v>2.7449999999999997</v>
      </c>
      <c r="BL20" s="15">
        <v>0.1125</v>
      </c>
      <c r="BM20" s="15">
        <v>4.9315068493150684E-2</v>
      </c>
      <c r="BO20" s="13" t="s">
        <v>35</v>
      </c>
      <c r="BP20" s="14">
        <v>0.33</v>
      </c>
      <c r="BQ20" s="15">
        <v>0.93599999999999994</v>
      </c>
      <c r="BR20" s="15">
        <v>3.9E-2</v>
      </c>
      <c r="BS20" s="15">
        <v>2.7397260273972601E-2</v>
      </c>
      <c r="BU20" s="13" t="s">
        <v>35</v>
      </c>
      <c r="BV20" s="14">
        <v>0.48</v>
      </c>
      <c r="BW20" s="15">
        <v>0.51300000000000001</v>
      </c>
      <c r="BX20" s="15">
        <v>4.4370000000000007E-2</v>
      </c>
      <c r="BY20" s="15">
        <v>4.10958904109589E-3</v>
      </c>
      <c r="CA20" s="13" t="s">
        <v>35</v>
      </c>
      <c r="CB20" s="14">
        <v>5.7800000000000004E-2</v>
      </c>
      <c r="CC20" s="15">
        <v>4.2840000000000005E-3</v>
      </c>
      <c r="CD20" s="15">
        <v>0.36</v>
      </c>
      <c r="CE20" s="15">
        <v>0</v>
      </c>
    </row>
    <row r="21" spans="1:83" x14ac:dyDescent="0.25">
      <c r="A21" s="13" t="s">
        <v>36</v>
      </c>
      <c r="B21" s="14">
        <v>0.24</v>
      </c>
      <c r="C21" s="15">
        <v>7.117808219178082</v>
      </c>
      <c r="D21" s="15">
        <v>0.40547945205479452</v>
      </c>
      <c r="E21" s="15">
        <v>0.39452054794520547</v>
      </c>
      <c r="G21" s="13" t="s">
        <v>36</v>
      </c>
      <c r="H21" s="14">
        <v>0.17</v>
      </c>
      <c r="I21" s="15">
        <v>3.4273972602739726</v>
      </c>
      <c r="J21" s="15">
        <v>0.18904109589041096</v>
      </c>
      <c r="K21" s="15">
        <v>0.2</v>
      </c>
      <c r="M21" s="13" t="s">
        <v>36</v>
      </c>
      <c r="N21" s="14">
        <v>0.17</v>
      </c>
      <c r="O21" s="15">
        <v>4.7424657534246579</v>
      </c>
      <c r="P21" s="15">
        <v>0.23013698630136986</v>
      </c>
      <c r="Q21" s="15">
        <v>0.26849315068493151</v>
      </c>
      <c r="S21" s="13" t="s">
        <v>36</v>
      </c>
      <c r="T21" s="14">
        <v>0.17</v>
      </c>
      <c r="U21" s="15">
        <v>0.90860000000000007</v>
      </c>
      <c r="V21" s="15">
        <v>5.3100000000000001E-2</v>
      </c>
      <c r="W21" s="15">
        <v>3.0136986301369864E-2</v>
      </c>
      <c r="Y21" s="13" t="s">
        <v>36</v>
      </c>
      <c r="Z21" s="14">
        <v>0.17</v>
      </c>
      <c r="AA21" s="15">
        <v>4.5863013698630137</v>
      </c>
      <c r="AB21" s="15">
        <v>0.20273972602739726</v>
      </c>
      <c r="AC21" s="15">
        <v>0.25753424657534246</v>
      </c>
      <c r="AE21" s="13" t="s">
        <v>36</v>
      </c>
      <c r="AF21" s="14">
        <v>0.17</v>
      </c>
      <c r="AG21" s="15">
        <v>2.9616438356164383</v>
      </c>
      <c r="AH21" s="15">
        <v>0.13698630136986301</v>
      </c>
      <c r="AI21" s="15">
        <v>0.18904109589041096</v>
      </c>
      <c r="AK21" s="13" t="s">
        <v>36</v>
      </c>
      <c r="AL21" s="14">
        <v>0.17</v>
      </c>
      <c r="AM21" s="15">
        <v>2.6767123287671235</v>
      </c>
      <c r="AN21" s="15">
        <v>0.11506849315068493</v>
      </c>
      <c r="AO21" s="15">
        <v>0.15890410958904111</v>
      </c>
      <c r="AQ21" s="13" t="s">
        <v>36</v>
      </c>
      <c r="AR21" s="14">
        <v>0.17</v>
      </c>
      <c r="AS21" s="15">
        <v>4.7424657534246579</v>
      </c>
      <c r="AT21" s="15">
        <v>0.23013698630136986</v>
      </c>
      <c r="AU21" s="15">
        <v>0.2252054794520548</v>
      </c>
      <c r="AW21" s="13" t="s">
        <v>36</v>
      </c>
      <c r="AX21" s="14">
        <v>0.17</v>
      </c>
      <c r="AY21" s="15">
        <v>0.60799999999999998</v>
      </c>
      <c r="AZ21" s="15">
        <v>2.8799999999999999E-2</v>
      </c>
      <c r="BA21" s="15">
        <v>1.3698630136986301E-2</v>
      </c>
      <c r="BC21" s="13" t="s">
        <v>36</v>
      </c>
      <c r="BD21" s="14">
        <v>0.19</v>
      </c>
      <c r="BE21" s="15">
        <v>0.66400000000000003</v>
      </c>
      <c r="BF21" s="15">
        <v>3.5999999999999997E-2</v>
      </c>
      <c r="BG21" s="15">
        <v>2.1917808219178082E-2</v>
      </c>
      <c r="BI21" s="13" t="s">
        <v>36</v>
      </c>
      <c r="BJ21" s="14">
        <v>0.33</v>
      </c>
      <c r="BK21" s="15">
        <v>2.7449999999999997</v>
      </c>
      <c r="BL21" s="15">
        <v>0.1125</v>
      </c>
      <c r="BM21" s="15">
        <v>4.9315068493150684E-2</v>
      </c>
      <c r="BO21" s="13" t="s">
        <v>36</v>
      </c>
      <c r="BP21" s="14">
        <v>0.33</v>
      </c>
      <c r="BQ21" s="15">
        <v>0.93599999999999994</v>
      </c>
      <c r="BR21" s="15">
        <v>3.9E-2</v>
      </c>
      <c r="BS21" s="15">
        <v>2.7397260273972601E-2</v>
      </c>
      <c r="BU21" s="13" t="s">
        <v>36</v>
      </c>
      <c r="BV21" s="14">
        <v>0.48</v>
      </c>
      <c r="BW21" s="15">
        <v>0.51300000000000001</v>
      </c>
      <c r="BX21" s="15">
        <v>4.4370000000000007E-2</v>
      </c>
      <c r="BY21" s="15">
        <v>4.10958904109589E-3</v>
      </c>
      <c r="CA21" s="13" t="s">
        <v>36</v>
      </c>
      <c r="CB21" s="14">
        <v>5.7800000000000004E-2</v>
      </c>
      <c r="CC21" s="15">
        <v>4.2840000000000005E-3</v>
      </c>
      <c r="CD21" s="15">
        <v>0.36</v>
      </c>
      <c r="CE21" s="15">
        <v>0</v>
      </c>
    </row>
    <row r="22" spans="1:83" x14ac:dyDescent="0.25">
      <c r="A22" s="13" t="s">
        <v>37</v>
      </c>
      <c r="B22" s="14">
        <v>0.24</v>
      </c>
      <c r="C22" s="15">
        <v>6.7123287671232879</v>
      </c>
      <c r="D22" s="15">
        <v>0.38904109589041097</v>
      </c>
      <c r="E22" s="15">
        <v>0.37260273972602742</v>
      </c>
      <c r="G22" s="13" t="s">
        <v>37</v>
      </c>
      <c r="H22" s="14">
        <v>0.17</v>
      </c>
      <c r="I22" s="15">
        <v>3.4273972602739726</v>
      </c>
      <c r="J22" s="15">
        <v>0.18904109589041096</v>
      </c>
      <c r="K22" s="15">
        <v>0.2</v>
      </c>
      <c r="M22" s="13" t="s">
        <v>37</v>
      </c>
      <c r="N22" s="14">
        <v>0.17</v>
      </c>
      <c r="O22" s="15">
        <v>4.7424657534246579</v>
      </c>
      <c r="P22" s="15">
        <v>0.23013698630136986</v>
      </c>
      <c r="Q22" s="15">
        <v>0.26849315068493151</v>
      </c>
      <c r="S22" s="13" t="s">
        <v>37</v>
      </c>
      <c r="T22" s="14">
        <v>0.17</v>
      </c>
      <c r="U22" s="15">
        <v>0.90860000000000007</v>
      </c>
      <c r="V22" s="15">
        <v>5.3100000000000001E-2</v>
      </c>
      <c r="W22" s="15">
        <v>3.0136986301369864E-2</v>
      </c>
      <c r="Y22" s="13" t="s">
        <v>37</v>
      </c>
      <c r="Z22" s="14">
        <v>0.17</v>
      </c>
      <c r="AA22" s="15">
        <v>4.5863013698630137</v>
      </c>
      <c r="AB22" s="15">
        <v>0.20273972602739726</v>
      </c>
      <c r="AC22" s="15">
        <v>0.25753424657534246</v>
      </c>
      <c r="AE22" s="13" t="s">
        <v>37</v>
      </c>
      <c r="AF22" s="14">
        <v>0.17</v>
      </c>
      <c r="AG22" s="15">
        <v>3.0054794520547947</v>
      </c>
      <c r="AH22" s="15">
        <v>0.13972602739726028</v>
      </c>
      <c r="AI22" s="15">
        <v>0.18904109589041096</v>
      </c>
      <c r="AK22" s="13" t="s">
        <v>37</v>
      </c>
      <c r="AL22" s="14">
        <v>0.17</v>
      </c>
      <c r="AM22" s="15">
        <v>2.6767123287671235</v>
      </c>
      <c r="AN22" s="15">
        <v>0.11506849315068493</v>
      </c>
      <c r="AO22" s="15">
        <v>0.15890410958904111</v>
      </c>
      <c r="AQ22" s="13" t="s">
        <v>37</v>
      </c>
      <c r="AR22" s="14">
        <v>0.17</v>
      </c>
      <c r="AS22" s="15">
        <v>4.7424657534246579</v>
      </c>
      <c r="AT22" s="15">
        <v>0.23013698630136986</v>
      </c>
      <c r="AU22" s="15">
        <v>0.2252054794520548</v>
      </c>
      <c r="AW22" s="13" t="s">
        <v>37</v>
      </c>
      <c r="AX22" s="14">
        <v>0.17</v>
      </c>
      <c r="AY22" s="15">
        <v>0.60799999999999998</v>
      </c>
      <c r="AZ22" s="15">
        <v>2.8799999999999999E-2</v>
      </c>
      <c r="BA22" s="15">
        <v>1.3698630136986301E-2</v>
      </c>
      <c r="BC22" s="13" t="s">
        <v>37</v>
      </c>
      <c r="BD22" s="14">
        <v>0.19</v>
      </c>
      <c r="BE22" s="15">
        <v>0.66400000000000003</v>
      </c>
      <c r="BF22" s="15">
        <v>3.5999999999999997E-2</v>
      </c>
      <c r="BG22" s="15">
        <v>2.1917808219178082E-2</v>
      </c>
      <c r="BI22" s="13" t="s">
        <v>37</v>
      </c>
      <c r="BJ22" s="14">
        <v>0.33</v>
      </c>
      <c r="BK22" s="15">
        <v>2.7449999999999997</v>
      </c>
      <c r="BL22" s="15">
        <v>0.1125</v>
      </c>
      <c r="BM22" s="15">
        <v>4.9315068493150684E-2</v>
      </c>
      <c r="BO22" s="13" t="s">
        <v>37</v>
      </c>
      <c r="BP22" s="14">
        <v>0.33</v>
      </c>
      <c r="BQ22" s="15">
        <v>0.93599999999999994</v>
      </c>
      <c r="BR22" s="15">
        <v>3.9E-2</v>
      </c>
      <c r="BS22" s="15">
        <v>2.7397260273972601E-2</v>
      </c>
      <c r="BU22" s="13" t="s">
        <v>37</v>
      </c>
      <c r="BV22" s="14">
        <v>0.48</v>
      </c>
      <c r="BW22" s="15">
        <v>0.51300000000000001</v>
      </c>
      <c r="BX22" s="15">
        <v>4.4370000000000007E-2</v>
      </c>
      <c r="BY22" s="15">
        <v>4.10958904109589E-3</v>
      </c>
      <c r="CA22" s="13" t="s">
        <v>37</v>
      </c>
      <c r="CB22" s="14">
        <v>5.7800000000000004E-2</v>
      </c>
      <c r="CC22" s="15">
        <v>4.2840000000000005E-3</v>
      </c>
      <c r="CD22" s="15">
        <v>0.36</v>
      </c>
      <c r="CE22" s="15">
        <v>0</v>
      </c>
    </row>
    <row r="23" spans="1:83" x14ac:dyDescent="0.25">
      <c r="A23" s="13" t="s">
        <v>38</v>
      </c>
      <c r="B23" s="14">
        <v>0.24</v>
      </c>
      <c r="C23" s="15">
        <v>8.1561643835616433</v>
      </c>
      <c r="D23" s="15">
        <v>0.44931506849315067</v>
      </c>
      <c r="E23" s="15">
        <v>0.40547945205479452</v>
      </c>
      <c r="G23" s="13" t="s">
        <v>38</v>
      </c>
      <c r="H23" s="14">
        <v>0.17</v>
      </c>
      <c r="I23" s="15">
        <v>3.4273972602739726</v>
      </c>
      <c r="J23" s="15">
        <v>0.18904109589041096</v>
      </c>
      <c r="K23" s="15">
        <v>0.17808219178082191</v>
      </c>
      <c r="M23" s="13" t="s">
        <v>38</v>
      </c>
      <c r="N23" s="14">
        <v>0.17</v>
      </c>
      <c r="O23" s="15">
        <v>4.5013698630136982</v>
      </c>
      <c r="P23" s="15">
        <v>0.23287671232876711</v>
      </c>
      <c r="Q23" s="15">
        <v>0.26027397260273971</v>
      </c>
      <c r="S23" s="13" t="s">
        <v>38</v>
      </c>
      <c r="T23" s="14">
        <v>0.17</v>
      </c>
      <c r="U23" s="15">
        <v>0.90860000000000007</v>
      </c>
      <c r="V23" s="15">
        <v>5.3100000000000001E-2</v>
      </c>
      <c r="W23" s="15">
        <v>2.7397260273972601E-2</v>
      </c>
      <c r="Y23" s="13" t="s">
        <v>38</v>
      </c>
      <c r="Z23" s="14">
        <v>0.17</v>
      </c>
      <c r="AA23" s="15">
        <v>4.353424657534247</v>
      </c>
      <c r="AB23" s="15">
        <v>0.20547945205479451</v>
      </c>
      <c r="AC23" s="15">
        <v>0.25205479452054796</v>
      </c>
      <c r="AE23" s="13" t="s">
        <v>38</v>
      </c>
      <c r="AF23" s="14">
        <v>0.17</v>
      </c>
      <c r="AG23" s="15">
        <v>2.7698630136986302</v>
      </c>
      <c r="AH23" s="15">
        <v>0.13424657534246576</v>
      </c>
      <c r="AI23" s="15">
        <v>0.18630136986301371</v>
      </c>
      <c r="AK23" s="13" t="s">
        <v>38</v>
      </c>
      <c r="AL23" s="14">
        <v>0.17</v>
      </c>
      <c r="AM23" s="15">
        <v>2.5315068493150683</v>
      </c>
      <c r="AN23" s="15">
        <v>0.11780821917808219</v>
      </c>
      <c r="AO23" s="15">
        <v>0.15342465753424658</v>
      </c>
      <c r="AQ23" s="13" t="s">
        <v>38</v>
      </c>
      <c r="AR23" s="14">
        <v>0.17</v>
      </c>
      <c r="AS23" s="15">
        <v>4.5013698630136982</v>
      </c>
      <c r="AT23" s="15">
        <v>0.23287671232876711</v>
      </c>
      <c r="AU23" s="15">
        <v>0.2252054794520548</v>
      </c>
      <c r="AW23" s="13" t="s">
        <v>38</v>
      </c>
      <c r="AX23" s="14">
        <v>0.17</v>
      </c>
      <c r="AY23" s="15">
        <v>0.60799999999999998</v>
      </c>
      <c r="AZ23" s="15">
        <v>2.8799999999999999E-2</v>
      </c>
      <c r="BA23" s="15">
        <v>1.3698630136986301E-2</v>
      </c>
      <c r="BC23" s="13" t="s">
        <v>38</v>
      </c>
      <c r="BD23" s="14">
        <v>0.19</v>
      </c>
      <c r="BE23" s="15">
        <v>0.66400000000000003</v>
      </c>
      <c r="BF23" s="15">
        <v>3.5999999999999997E-2</v>
      </c>
      <c r="BG23" s="15">
        <v>2.1917808219178082E-2</v>
      </c>
      <c r="BI23" s="13" t="s">
        <v>38</v>
      </c>
      <c r="BJ23" s="14">
        <v>0.33</v>
      </c>
      <c r="BK23" s="15">
        <v>2.7449999999999997</v>
      </c>
      <c r="BL23" s="15">
        <v>0.1125</v>
      </c>
      <c r="BM23" s="15">
        <v>4.9315068493150684E-2</v>
      </c>
      <c r="BO23" s="13" t="s">
        <v>38</v>
      </c>
      <c r="BP23" s="14">
        <v>0.33</v>
      </c>
      <c r="BQ23" s="15">
        <v>0.93599999999999994</v>
      </c>
      <c r="BR23" s="15">
        <v>3.9E-2</v>
      </c>
      <c r="BS23" s="15">
        <v>2.7397260273972601E-2</v>
      </c>
      <c r="BU23" s="13" t="s">
        <v>38</v>
      </c>
      <c r="BV23" s="14">
        <v>0.48</v>
      </c>
      <c r="BW23" s="15">
        <v>0.51300000000000001</v>
      </c>
      <c r="BX23" s="15">
        <v>4.4370000000000007E-2</v>
      </c>
      <c r="BY23" s="15">
        <v>4.10958904109589E-3</v>
      </c>
      <c r="CA23" s="13" t="s">
        <v>38</v>
      </c>
      <c r="CB23" s="14">
        <v>5.7800000000000004E-2</v>
      </c>
      <c r="CC23" s="15">
        <v>4.2840000000000005E-3</v>
      </c>
      <c r="CD23" s="15">
        <v>0.36</v>
      </c>
      <c r="CE23" s="15">
        <v>0</v>
      </c>
    </row>
    <row r="24" spans="1:83" x14ac:dyDescent="0.25">
      <c r="A24" s="13" t="s">
        <v>39</v>
      </c>
      <c r="B24" s="14">
        <v>0.24</v>
      </c>
      <c r="C24" s="15">
        <v>7.2219178082191782</v>
      </c>
      <c r="D24" s="15">
        <v>0.41095890410958902</v>
      </c>
      <c r="E24" s="15">
        <v>0.35890410958904112</v>
      </c>
      <c r="G24" s="13" t="s">
        <v>39</v>
      </c>
      <c r="H24" s="14">
        <v>0.17</v>
      </c>
      <c r="I24" s="15">
        <v>3.4273972602739726</v>
      </c>
      <c r="J24" s="15">
        <v>0.18904109589041096</v>
      </c>
      <c r="K24" s="15">
        <v>0.17808219178082191</v>
      </c>
      <c r="M24" s="13" t="s">
        <v>39</v>
      </c>
      <c r="N24" s="14">
        <v>0.17</v>
      </c>
      <c r="O24" s="15">
        <v>4.5013698630136982</v>
      </c>
      <c r="P24" s="15">
        <v>0.23287671232876711</v>
      </c>
      <c r="Q24" s="15">
        <v>0.26027397260273971</v>
      </c>
      <c r="S24" s="13" t="s">
        <v>39</v>
      </c>
      <c r="T24" s="14">
        <v>0.17</v>
      </c>
      <c r="U24" s="15">
        <v>0.90860000000000007</v>
      </c>
      <c r="V24" s="15">
        <v>5.3100000000000001E-2</v>
      </c>
      <c r="W24" s="15">
        <v>2.7397260273972601E-2</v>
      </c>
      <c r="Y24" s="13" t="s">
        <v>39</v>
      </c>
      <c r="Z24" s="14">
        <v>0.17</v>
      </c>
      <c r="AA24" s="15">
        <v>4.353424657534247</v>
      </c>
      <c r="AB24" s="15">
        <v>0.20547945205479451</v>
      </c>
      <c r="AC24" s="15">
        <v>0.25205479452054796</v>
      </c>
      <c r="AE24" s="13" t="s">
        <v>39</v>
      </c>
      <c r="AF24" s="14">
        <v>0.17</v>
      </c>
      <c r="AG24" s="15">
        <v>2.7589041095890412</v>
      </c>
      <c r="AH24" s="15">
        <v>0.13424657534246576</v>
      </c>
      <c r="AI24" s="15">
        <v>0.18630136986301371</v>
      </c>
      <c r="AK24" s="13" t="s">
        <v>39</v>
      </c>
      <c r="AL24" s="14">
        <v>0.17</v>
      </c>
      <c r="AM24" s="15">
        <v>2.5315068493150683</v>
      </c>
      <c r="AN24" s="15">
        <v>0.11780821917808219</v>
      </c>
      <c r="AO24" s="15">
        <v>0.15342465753424658</v>
      </c>
      <c r="AQ24" s="13" t="s">
        <v>39</v>
      </c>
      <c r="AR24" s="14">
        <v>0.17</v>
      </c>
      <c r="AS24" s="15">
        <v>4.5013698630136982</v>
      </c>
      <c r="AT24" s="15">
        <v>0.23287671232876711</v>
      </c>
      <c r="AU24" s="15">
        <v>0.2252054794520548</v>
      </c>
      <c r="AW24" s="13" t="s">
        <v>39</v>
      </c>
      <c r="AX24" s="14">
        <v>0.17</v>
      </c>
      <c r="AY24" s="15">
        <v>0.60799999999999998</v>
      </c>
      <c r="AZ24" s="15">
        <v>2.8799999999999999E-2</v>
      </c>
      <c r="BA24" s="15">
        <v>1.3698630136986301E-2</v>
      </c>
      <c r="BC24" s="13" t="s">
        <v>39</v>
      </c>
      <c r="BD24" s="14">
        <v>0.19</v>
      </c>
      <c r="BE24" s="15">
        <v>0.66400000000000003</v>
      </c>
      <c r="BF24" s="15">
        <v>3.5999999999999997E-2</v>
      </c>
      <c r="BG24" s="15">
        <v>2.1917808219178082E-2</v>
      </c>
      <c r="BI24" s="13" t="s">
        <v>39</v>
      </c>
      <c r="BJ24" s="14">
        <v>0.33</v>
      </c>
      <c r="BK24" s="15">
        <v>2.7449999999999997</v>
      </c>
      <c r="BL24" s="15">
        <v>0.1125</v>
      </c>
      <c r="BM24" s="15">
        <v>4.9315068493150684E-2</v>
      </c>
      <c r="BO24" s="13" t="s">
        <v>39</v>
      </c>
      <c r="BP24" s="14">
        <v>0.33</v>
      </c>
      <c r="BQ24" s="15">
        <v>0.93599999999999994</v>
      </c>
      <c r="BR24" s="15">
        <v>3.9E-2</v>
      </c>
      <c r="BS24" s="15">
        <v>2.7397260273972601E-2</v>
      </c>
      <c r="BU24" s="13" t="s">
        <v>39</v>
      </c>
      <c r="BV24" s="14">
        <v>0.48</v>
      </c>
      <c r="BW24" s="15">
        <v>0.51300000000000001</v>
      </c>
      <c r="BX24" s="15">
        <v>4.4370000000000007E-2</v>
      </c>
      <c r="BY24" s="15">
        <v>4.10958904109589E-3</v>
      </c>
      <c r="CA24" s="13" t="s">
        <v>39</v>
      </c>
      <c r="CB24" s="14">
        <v>5.7800000000000004E-2</v>
      </c>
      <c r="CC24" s="15">
        <v>4.2840000000000005E-3</v>
      </c>
      <c r="CD24" s="15">
        <v>0.36</v>
      </c>
      <c r="CE24" s="15">
        <v>0</v>
      </c>
    </row>
    <row r="25" spans="1:83" x14ac:dyDescent="0.25">
      <c r="A25" s="13" t="s">
        <v>40</v>
      </c>
      <c r="B25" s="14">
        <v>0.24</v>
      </c>
      <c r="C25" s="15">
        <v>6.2301369863013702</v>
      </c>
      <c r="D25" s="15">
        <v>0.37260273972602742</v>
      </c>
      <c r="E25" s="15">
        <v>0.38082191780821917</v>
      </c>
      <c r="G25" s="13" t="s">
        <v>40</v>
      </c>
      <c r="H25" s="14">
        <v>0.17</v>
      </c>
      <c r="I25" s="15">
        <v>3.4273972602739726</v>
      </c>
      <c r="J25" s="15">
        <v>0.18904109589041096</v>
      </c>
      <c r="K25" s="15">
        <v>0.21917808219178081</v>
      </c>
      <c r="M25" s="13" t="s">
        <v>40</v>
      </c>
      <c r="N25" s="14">
        <v>0.17</v>
      </c>
      <c r="O25" s="15">
        <v>4.7150684931506852</v>
      </c>
      <c r="P25" s="15">
        <v>0.22739726027397261</v>
      </c>
      <c r="Q25" s="15">
        <v>0.26575342465753427</v>
      </c>
      <c r="S25" s="13" t="s">
        <v>40</v>
      </c>
      <c r="T25" s="14">
        <v>0.17</v>
      </c>
      <c r="U25" s="15">
        <v>0.90860000000000007</v>
      </c>
      <c r="V25" s="15">
        <v>5.3100000000000001E-2</v>
      </c>
      <c r="W25" s="15">
        <v>2.7397260273972601E-2</v>
      </c>
      <c r="Y25" s="13" t="s">
        <v>40</v>
      </c>
      <c r="Z25" s="14">
        <v>0.17</v>
      </c>
      <c r="AA25" s="15">
        <v>4.558904109589041</v>
      </c>
      <c r="AB25" s="15">
        <v>0.2</v>
      </c>
      <c r="AC25" s="15">
        <v>0.25753424657534246</v>
      </c>
      <c r="AE25" s="13" t="s">
        <v>40</v>
      </c>
      <c r="AF25" s="14">
        <v>0.17</v>
      </c>
      <c r="AG25" s="15">
        <v>3.0054794520547947</v>
      </c>
      <c r="AH25" s="15">
        <v>0.13698630136986301</v>
      </c>
      <c r="AI25" s="15">
        <v>0.18904109589041096</v>
      </c>
      <c r="AK25" s="13" t="s">
        <v>40</v>
      </c>
      <c r="AL25" s="14">
        <v>0.17</v>
      </c>
      <c r="AM25" s="15">
        <v>2.6630136986301371</v>
      </c>
      <c r="AN25" s="15">
        <v>0.11506849315068493</v>
      </c>
      <c r="AO25" s="15">
        <v>0.15890410958904111</v>
      </c>
      <c r="AQ25" s="13" t="s">
        <v>40</v>
      </c>
      <c r="AR25" s="14">
        <v>0.17</v>
      </c>
      <c r="AS25" s="15">
        <v>4.7150684931506852</v>
      </c>
      <c r="AT25" s="15">
        <v>0.22739726027397261</v>
      </c>
      <c r="AU25" s="15">
        <v>0.2252054794520548</v>
      </c>
      <c r="AW25" s="13" t="s">
        <v>40</v>
      </c>
      <c r="AX25" s="14">
        <v>0.17</v>
      </c>
      <c r="AY25" s="15">
        <v>0.60799999999999998</v>
      </c>
      <c r="AZ25" s="15">
        <v>2.8799999999999999E-2</v>
      </c>
      <c r="BA25" s="15">
        <v>1.3698630136986301E-2</v>
      </c>
      <c r="BC25" s="13" t="s">
        <v>40</v>
      </c>
      <c r="BD25" s="14">
        <v>0.19</v>
      </c>
      <c r="BE25" s="15">
        <v>0.66400000000000003</v>
      </c>
      <c r="BF25" s="15">
        <v>3.5999999999999997E-2</v>
      </c>
      <c r="BG25" s="15">
        <v>2.1917808219178082E-2</v>
      </c>
      <c r="BI25" s="13" t="s">
        <v>40</v>
      </c>
      <c r="BJ25" s="14">
        <v>0.33</v>
      </c>
      <c r="BK25" s="15">
        <v>2.7449999999999997</v>
      </c>
      <c r="BL25" s="15">
        <v>0.1125</v>
      </c>
      <c r="BM25" s="15">
        <v>4.9315068493150684E-2</v>
      </c>
      <c r="BO25" s="13" t="s">
        <v>40</v>
      </c>
      <c r="BP25" s="14">
        <v>0.33</v>
      </c>
      <c r="BQ25" s="15">
        <v>0.93599999999999994</v>
      </c>
      <c r="BR25" s="15">
        <v>3.9E-2</v>
      </c>
      <c r="BS25" s="15">
        <v>2.7397260273972601E-2</v>
      </c>
      <c r="BU25" s="13" t="s">
        <v>40</v>
      </c>
      <c r="BV25" s="14">
        <v>0.48</v>
      </c>
      <c r="BW25" s="15">
        <v>0.51300000000000001</v>
      </c>
      <c r="BX25" s="15">
        <v>4.4370000000000007E-2</v>
      </c>
      <c r="BY25" s="15">
        <v>4.10958904109589E-3</v>
      </c>
      <c r="CA25" s="13" t="s">
        <v>40</v>
      </c>
      <c r="CB25" s="14">
        <v>5.7800000000000004E-2</v>
      </c>
      <c r="CC25" s="15">
        <v>4.2840000000000005E-3</v>
      </c>
      <c r="CD25" s="15">
        <v>0.36</v>
      </c>
      <c r="CE25" s="15">
        <v>0</v>
      </c>
    </row>
    <row r="26" spans="1:83" x14ac:dyDescent="0.25">
      <c r="A26" s="13" t="s">
        <v>41</v>
      </c>
      <c r="B26" s="14">
        <v>0.24</v>
      </c>
      <c r="C26" s="15">
        <v>6.1863013698630134</v>
      </c>
      <c r="D26" s="15">
        <v>0.36712328767123287</v>
      </c>
      <c r="E26" s="15">
        <v>0.30684931506849317</v>
      </c>
      <c r="G26" s="13" t="s">
        <v>41</v>
      </c>
      <c r="H26" s="14">
        <v>0.17</v>
      </c>
      <c r="I26" s="15">
        <v>3.4273972602739726</v>
      </c>
      <c r="J26" s="15">
        <v>0.18904109589041096</v>
      </c>
      <c r="K26" s="15">
        <v>0.17808219178082191</v>
      </c>
      <c r="M26" s="13" t="s">
        <v>41</v>
      </c>
      <c r="N26" s="14">
        <v>0.17</v>
      </c>
      <c r="O26" s="15">
        <v>4.5013698630136982</v>
      </c>
      <c r="P26" s="15">
        <v>0.23287671232876711</v>
      </c>
      <c r="Q26" s="15">
        <v>0.26027397260273971</v>
      </c>
      <c r="S26" s="13" t="s">
        <v>41</v>
      </c>
      <c r="T26" s="14">
        <v>0.17</v>
      </c>
      <c r="U26" s="15">
        <v>0.90860000000000007</v>
      </c>
      <c r="V26" s="15">
        <v>5.3100000000000001E-2</v>
      </c>
      <c r="W26" s="15">
        <v>2.7397260273972601E-2</v>
      </c>
      <c r="Y26" s="13" t="s">
        <v>41</v>
      </c>
      <c r="Z26" s="14">
        <v>0.17</v>
      </c>
      <c r="AA26" s="15">
        <v>4.353424657534247</v>
      </c>
      <c r="AB26" s="15">
        <v>0.20547945205479451</v>
      </c>
      <c r="AC26" s="15">
        <v>0.25205479452054796</v>
      </c>
      <c r="AE26" s="13" t="s">
        <v>41</v>
      </c>
      <c r="AF26" s="14">
        <v>0.17</v>
      </c>
      <c r="AG26" s="15">
        <v>2.8273972602739725</v>
      </c>
      <c r="AH26" s="15">
        <v>0.13972602739726028</v>
      </c>
      <c r="AI26" s="15">
        <v>0.18630136986301371</v>
      </c>
      <c r="AK26" s="13" t="s">
        <v>41</v>
      </c>
      <c r="AL26" s="14">
        <v>0.17</v>
      </c>
      <c r="AM26" s="15">
        <v>2.5315068493150683</v>
      </c>
      <c r="AN26" s="15">
        <v>0.11780821917808219</v>
      </c>
      <c r="AO26" s="15">
        <v>0.15342465753424658</v>
      </c>
      <c r="AQ26" s="13" t="s">
        <v>41</v>
      </c>
      <c r="AR26" s="14">
        <v>0.17</v>
      </c>
      <c r="AS26" s="15">
        <v>4.5013698630136982</v>
      </c>
      <c r="AT26" s="15">
        <v>0.23287671232876711</v>
      </c>
      <c r="AU26" s="15">
        <v>0.2252054794520548</v>
      </c>
      <c r="AW26" s="13" t="s">
        <v>41</v>
      </c>
      <c r="AX26" s="14">
        <v>0.17</v>
      </c>
      <c r="AY26" s="15">
        <v>0.60799999999999998</v>
      </c>
      <c r="AZ26" s="15">
        <v>2.8799999999999999E-2</v>
      </c>
      <c r="BA26" s="15">
        <v>1.3698630136986301E-2</v>
      </c>
      <c r="BC26" s="13" t="s">
        <v>41</v>
      </c>
      <c r="BD26" s="14">
        <v>0.19</v>
      </c>
      <c r="BE26" s="15">
        <v>0.66400000000000003</v>
      </c>
      <c r="BF26" s="15">
        <v>3.5999999999999997E-2</v>
      </c>
      <c r="BG26" s="15">
        <v>2.1917808219178082E-2</v>
      </c>
      <c r="BI26" s="13" t="s">
        <v>41</v>
      </c>
      <c r="BJ26" s="14">
        <v>0.33</v>
      </c>
      <c r="BK26" s="15">
        <v>2.7449999999999997</v>
      </c>
      <c r="BL26" s="15">
        <v>0.1125</v>
      </c>
      <c r="BM26" s="15">
        <v>4.9315068493150684E-2</v>
      </c>
      <c r="BO26" s="13" t="s">
        <v>41</v>
      </c>
      <c r="BP26" s="14">
        <v>0.33</v>
      </c>
      <c r="BQ26" s="15">
        <v>0.93599999999999994</v>
      </c>
      <c r="BR26" s="15">
        <v>3.9E-2</v>
      </c>
      <c r="BS26" s="15">
        <v>2.7397260273972601E-2</v>
      </c>
      <c r="BU26" s="13" t="s">
        <v>41</v>
      </c>
      <c r="BV26" s="14">
        <v>0.48</v>
      </c>
      <c r="BW26" s="15">
        <v>0.51300000000000001</v>
      </c>
      <c r="BX26" s="15">
        <v>4.4370000000000007E-2</v>
      </c>
      <c r="BY26" s="15">
        <v>4.10958904109589E-3</v>
      </c>
      <c r="CA26" s="13" t="s">
        <v>41</v>
      </c>
      <c r="CB26" s="14">
        <v>5.7800000000000004E-2</v>
      </c>
      <c r="CC26" s="15">
        <v>4.2840000000000005E-3</v>
      </c>
      <c r="CD26" s="15">
        <v>0.36</v>
      </c>
      <c r="CE26" s="15">
        <v>0</v>
      </c>
    </row>
    <row r="27" spans="1:83" x14ac:dyDescent="0.25">
      <c r="A27" s="13" t="s">
        <v>42</v>
      </c>
      <c r="B27" s="14">
        <v>0.24</v>
      </c>
      <c r="C27" s="15">
        <v>7.3835616438356162</v>
      </c>
      <c r="D27" s="15">
        <v>0.41643835616438357</v>
      </c>
      <c r="E27" s="15">
        <v>0.36712328767123287</v>
      </c>
      <c r="G27" s="13" t="s">
        <v>42</v>
      </c>
      <c r="H27" s="14">
        <v>0.17</v>
      </c>
      <c r="I27" s="15">
        <v>3.4273972602739726</v>
      </c>
      <c r="J27" s="15">
        <v>0.18904109589041096</v>
      </c>
      <c r="K27" s="15">
        <v>0.17808219178082191</v>
      </c>
      <c r="M27" s="13" t="s">
        <v>42</v>
      </c>
      <c r="N27" s="14">
        <v>0.17</v>
      </c>
      <c r="O27" s="15">
        <v>5.3589041095890408</v>
      </c>
      <c r="P27" s="15">
        <v>0.18904109589041096</v>
      </c>
      <c r="Q27" s="15">
        <v>0.28493150684931506</v>
      </c>
      <c r="S27" s="13" t="s">
        <v>42</v>
      </c>
      <c r="T27" s="14">
        <v>0.17</v>
      </c>
      <c r="U27" s="15">
        <v>0.90860000000000007</v>
      </c>
      <c r="V27" s="15">
        <v>5.3100000000000001E-2</v>
      </c>
      <c r="W27" s="15">
        <v>3.0136986301369864E-2</v>
      </c>
      <c r="Y27" s="13" t="s">
        <v>42</v>
      </c>
      <c r="Z27" s="14">
        <v>0.17</v>
      </c>
      <c r="AA27" s="15">
        <v>5.1808219178082195</v>
      </c>
      <c r="AB27" s="15">
        <v>0.16164383561643836</v>
      </c>
      <c r="AC27" s="15">
        <v>0.27397260273972601</v>
      </c>
      <c r="AE27" s="13" t="s">
        <v>42</v>
      </c>
      <c r="AF27" s="14">
        <v>0.17</v>
      </c>
      <c r="AG27" s="15">
        <v>3.4356164383561643</v>
      </c>
      <c r="AH27" s="15">
        <v>0.11232876712328767</v>
      </c>
      <c r="AI27" s="15">
        <v>0.20273972602739726</v>
      </c>
      <c r="AK27" s="13" t="s">
        <v>42</v>
      </c>
      <c r="AL27" s="14">
        <v>0.17</v>
      </c>
      <c r="AM27" s="15">
        <v>3.0575342465753423</v>
      </c>
      <c r="AN27" s="15">
        <v>9.0410958904109592E-2</v>
      </c>
      <c r="AO27" s="15">
        <v>0.16986301369863013</v>
      </c>
      <c r="AQ27" s="13" t="s">
        <v>42</v>
      </c>
      <c r="AR27" s="14">
        <v>0.17</v>
      </c>
      <c r="AS27" s="15">
        <v>5.3589041095890408</v>
      </c>
      <c r="AT27" s="15">
        <v>0.18904109589041096</v>
      </c>
      <c r="AU27" s="15">
        <v>0.2252054794520548</v>
      </c>
      <c r="AW27" s="13" t="s">
        <v>42</v>
      </c>
      <c r="AX27" s="14">
        <v>0.17</v>
      </c>
      <c r="AY27" s="15">
        <v>0.60799999999999998</v>
      </c>
      <c r="AZ27" s="15">
        <v>2.8799999999999999E-2</v>
      </c>
      <c r="BA27" s="15">
        <v>1.3698630136986301E-2</v>
      </c>
      <c r="BC27" s="13" t="s">
        <v>42</v>
      </c>
      <c r="BD27" s="14">
        <v>0.19</v>
      </c>
      <c r="BE27" s="15">
        <v>0.66400000000000003</v>
      </c>
      <c r="BF27" s="15">
        <v>3.5999999999999997E-2</v>
      </c>
      <c r="BG27" s="15">
        <v>2.1917808219178082E-2</v>
      </c>
      <c r="BI27" s="13" t="s">
        <v>42</v>
      </c>
      <c r="BJ27" s="14">
        <v>0.33</v>
      </c>
      <c r="BK27" s="15">
        <v>2.7449999999999997</v>
      </c>
      <c r="BL27" s="15">
        <v>0.1125</v>
      </c>
      <c r="BM27" s="15">
        <v>4.9315068493150684E-2</v>
      </c>
      <c r="BO27" s="13" t="s">
        <v>42</v>
      </c>
      <c r="BP27" s="14">
        <v>0.33</v>
      </c>
      <c r="BQ27" s="15">
        <v>0.93599999999999994</v>
      </c>
      <c r="BR27" s="15">
        <v>3.9E-2</v>
      </c>
      <c r="BS27" s="15">
        <v>2.7397260273972601E-2</v>
      </c>
      <c r="BU27" s="13" t="s">
        <v>42</v>
      </c>
      <c r="BV27" s="14">
        <v>0.48</v>
      </c>
      <c r="BW27" s="15">
        <v>0.51300000000000001</v>
      </c>
      <c r="BX27" s="15">
        <v>4.4370000000000007E-2</v>
      </c>
      <c r="BY27" s="15">
        <v>4.10958904109589E-3</v>
      </c>
      <c r="CA27" s="13" t="s">
        <v>42</v>
      </c>
      <c r="CB27" s="14">
        <v>5.7800000000000004E-2</v>
      </c>
      <c r="CC27" s="15">
        <v>4.2840000000000005E-3</v>
      </c>
      <c r="CD27" s="15">
        <v>0.36</v>
      </c>
      <c r="CE27" s="15">
        <v>0</v>
      </c>
    </row>
    <row r="28" spans="1:83" x14ac:dyDescent="0.25">
      <c r="A28" s="13" t="s">
        <v>43</v>
      </c>
      <c r="B28" s="14">
        <v>0.24</v>
      </c>
      <c r="C28" s="15">
        <v>7.7041095890410958</v>
      </c>
      <c r="D28" s="15">
        <v>0.43013698630136987</v>
      </c>
      <c r="E28" s="15">
        <v>0.38356164383561642</v>
      </c>
      <c r="G28" s="13" t="s">
        <v>43</v>
      </c>
      <c r="H28" s="14">
        <v>0.17</v>
      </c>
      <c r="I28" s="15">
        <v>3.4273972602739726</v>
      </c>
      <c r="J28" s="15">
        <v>0.18904109589041096</v>
      </c>
      <c r="K28" s="15">
        <v>0.17808219178082191</v>
      </c>
      <c r="M28" s="13" t="s">
        <v>43</v>
      </c>
      <c r="N28" s="14">
        <v>0.17</v>
      </c>
      <c r="O28" s="15">
        <v>4.5013698630136982</v>
      </c>
      <c r="P28" s="15">
        <v>0.23287671232876711</v>
      </c>
      <c r="Q28" s="15">
        <v>0.26027397260273971</v>
      </c>
      <c r="S28" s="13" t="s">
        <v>43</v>
      </c>
      <c r="T28" s="14">
        <v>0.17</v>
      </c>
      <c r="U28" s="15">
        <v>0.90860000000000007</v>
      </c>
      <c r="V28" s="15">
        <v>5.3100000000000001E-2</v>
      </c>
      <c r="W28" s="15">
        <v>2.7397260273972601E-2</v>
      </c>
      <c r="Y28" s="13" t="s">
        <v>43</v>
      </c>
      <c r="Z28" s="14">
        <v>0.17</v>
      </c>
      <c r="AA28" s="15">
        <v>4.353424657534247</v>
      </c>
      <c r="AB28" s="15">
        <v>0.20547945205479451</v>
      </c>
      <c r="AC28" s="15">
        <v>0.25205479452054796</v>
      </c>
      <c r="AE28" s="13" t="s">
        <v>43</v>
      </c>
      <c r="AF28" s="14">
        <v>0.17</v>
      </c>
      <c r="AG28" s="15">
        <v>2.7232876712328768</v>
      </c>
      <c r="AH28" s="15">
        <v>0.13150684931506848</v>
      </c>
      <c r="AI28" s="15">
        <v>0.18630136986301371</v>
      </c>
      <c r="AK28" s="13" t="s">
        <v>43</v>
      </c>
      <c r="AL28" s="14">
        <v>0.17</v>
      </c>
      <c r="AM28" s="15">
        <v>2.5315068493150683</v>
      </c>
      <c r="AN28" s="15">
        <v>0.11780821917808219</v>
      </c>
      <c r="AO28" s="15">
        <v>0.15342465753424658</v>
      </c>
      <c r="AQ28" s="13" t="s">
        <v>43</v>
      </c>
      <c r="AR28" s="14">
        <v>0.17</v>
      </c>
      <c r="AS28" s="15">
        <v>4.5013698630136982</v>
      </c>
      <c r="AT28" s="15">
        <v>0.23287671232876711</v>
      </c>
      <c r="AU28" s="15">
        <v>0.2252054794520548</v>
      </c>
      <c r="AW28" s="13" t="s">
        <v>43</v>
      </c>
      <c r="AX28" s="14">
        <v>0.17</v>
      </c>
      <c r="AY28" s="15">
        <v>0.60799999999999998</v>
      </c>
      <c r="AZ28" s="15">
        <v>2.8799999999999999E-2</v>
      </c>
      <c r="BA28" s="15">
        <v>1.3698630136986301E-2</v>
      </c>
      <c r="BC28" s="13" t="s">
        <v>43</v>
      </c>
      <c r="BD28" s="14">
        <v>0.19</v>
      </c>
      <c r="BE28" s="15">
        <v>0.66400000000000003</v>
      </c>
      <c r="BF28" s="15">
        <v>3.5999999999999997E-2</v>
      </c>
      <c r="BG28" s="15">
        <v>2.1917808219178082E-2</v>
      </c>
      <c r="BI28" s="13" t="s">
        <v>43</v>
      </c>
      <c r="BJ28" s="14">
        <v>0.33</v>
      </c>
      <c r="BK28" s="15">
        <v>2.7449999999999997</v>
      </c>
      <c r="BL28" s="15">
        <v>0.1125</v>
      </c>
      <c r="BM28" s="15">
        <v>4.9315068493150684E-2</v>
      </c>
      <c r="BO28" s="13" t="s">
        <v>43</v>
      </c>
      <c r="BP28" s="14">
        <v>0.33</v>
      </c>
      <c r="BQ28" s="15">
        <v>0.93599999999999994</v>
      </c>
      <c r="BR28" s="15">
        <v>3.9E-2</v>
      </c>
      <c r="BS28" s="15">
        <v>2.7397260273972601E-2</v>
      </c>
      <c r="BU28" s="13" t="s">
        <v>43</v>
      </c>
      <c r="BV28" s="14">
        <v>0.48</v>
      </c>
      <c r="BW28" s="15">
        <v>0.51300000000000001</v>
      </c>
      <c r="BX28" s="15">
        <v>4.4370000000000007E-2</v>
      </c>
      <c r="BY28" s="15">
        <v>4.10958904109589E-3</v>
      </c>
      <c r="CA28" s="13" t="s">
        <v>43</v>
      </c>
      <c r="CB28" s="14">
        <v>5.7800000000000004E-2</v>
      </c>
      <c r="CC28" s="15">
        <v>4.2840000000000005E-3</v>
      </c>
      <c r="CD28" s="15">
        <v>0.36</v>
      </c>
      <c r="CE28" s="15">
        <v>0</v>
      </c>
    </row>
    <row r="29" spans="1:83" x14ac:dyDescent="0.25">
      <c r="A29" s="13" t="s">
        <v>44</v>
      </c>
      <c r="B29" s="14">
        <v>0.24</v>
      </c>
      <c r="C29" s="15">
        <v>7.7342465753424658</v>
      </c>
      <c r="D29" s="15">
        <v>0.43287671232876712</v>
      </c>
      <c r="E29" s="15">
        <v>0.40547945205479452</v>
      </c>
      <c r="G29" s="13" t="s">
        <v>44</v>
      </c>
      <c r="H29" s="14">
        <v>0.17</v>
      </c>
      <c r="I29" s="15">
        <v>3.4273972602739726</v>
      </c>
      <c r="J29" s="15">
        <v>0.18904109589041096</v>
      </c>
      <c r="K29" s="15">
        <v>0.18904109589041096</v>
      </c>
      <c r="M29" s="13" t="s">
        <v>44</v>
      </c>
      <c r="N29" s="14">
        <v>0.17</v>
      </c>
      <c r="O29" s="15">
        <v>5.3589041095890408</v>
      </c>
      <c r="P29" s="15">
        <v>0.18904109589041096</v>
      </c>
      <c r="Q29" s="15">
        <v>0.28493150684931506</v>
      </c>
      <c r="S29" s="13" t="s">
        <v>44</v>
      </c>
      <c r="T29" s="14">
        <v>0.17</v>
      </c>
      <c r="U29" s="15">
        <v>0.90860000000000007</v>
      </c>
      <c r="V29" s="15">
        <v>5.3100000000000001E-2</v>
      </c>
      <c r="W29" s="15">
        <v>3.0136986301369864E-2</v>
      </c>
      <c r="Y29" s="13" t="s">
        <v>44</v>
      </c>
      <c r="Z29" s="14">
        <v>0.17</v>
      </c>
      <c r="AA29" s="15">
        <v>5.1808219178082195</v>
      </c>
      <c r="AB29" s="15">
        <v>0.16164383561643836</v>
      </c>
      <c r="AC29" s="15">
        <v>0.27397260273972601</v>
      </c>
      <c r="AE29" s="13" t="s">
        <v>44</v>
      </c>
      <c r="AF29" s="14">
        <v>0.17</v>
      </c>
      <c r="AG29" s="15">
        <v>3.4</v>
      </c>
      <c r="AH29" s="15">
        <v>0.1095890410958904</v>
      </c>
      <c r="AI29" s="15">
        <v>0.20273972602739726</v>
      </c>
      <c r="AK29" s="13" t="s">
        <v>44</v>
      </c>
      <c r="AL29" s="14">
        <v>0.17</v>
      </c>
      <c r="AM29" s="15">
        <v>3.0575342465753423</v>
      </c>
      <c r="AN29" s="15">
        <v>9.0410958904109592E-2</v>
      </c>
      <c r="AO29" s="15">
        <v>0.16986301369863013</v>
      </c>
      <c r="AQ29" s="13" t="s">
        <v>44</v>
      </c>
      <c r="AR29" s="14">
        <v>0.17</v>
      </c>
      <c r="AS29" s="15">
        <v>5.3589041095890408</v>
      </c>
      <c r="AT29" s="15">
        <v>0.18904109589041096</v>
      </c>
      <c r="AU29" s="15">
        <v>0.2252054794520548</v>
      </c>
      <c r="AW29" s="13" t="s">
        <v>44</v>
      </c>
      <c r="AX29" s="14">
        <v>0.17</v>
      </c>
      <c r="AY29" s="15">
        <v>0.60799999999999998</v>
      </c>
      <c r="AZ29" s="15">
        <v>2.8799999999999999E-2</v>
      </c>
      <c r="BA29" s="15">
        <v>1.3698630136986301E-2</v>
      </c>
      <c r="BC29" s="13" t="s">
        <v>44</v>
      </c>
      <c r="BD29" s="14">
        <v>0.19</v>
      </c>
      <c r="BE29" s="15">
        <v>0.66400000000000003</v>
      </c>
      <c r="BF29" s="15">
        <v>3.5999999999999997E-2</v>
      </c>
      <c r="BG29" s="15">
        <v>2.1917808219178082E-2</v>
      </c>
      <c r="BI29" s="13" t="s">
        <v>44</v>
      </c>
      <c r="BJ29" s="14">
        <v>0.33</v>
      </c>
      <c r="BK29" s="15">
        <v>2.7449999999999997</v>
      </c>
      <c r="BL29" s="15">
        <v>0.1125</v>
      </c>
      <c r="BM29" s="15">
        <v>4.9315068493150684E-2</v>
      </c>
      <c r="BO29" s="13" t="s">
        <v>44</v>
      </c>
      <c r="BP29" s="14">
        <v>0.33</v>
      </c>
      <c r="BQ29" s="15">
        <v>0.93599999999999994</v>
      </c>
      <c r="BR29" s="15">
        <v>3.9E-2</v>
      </c>
      <c r="BS29" s="15">
        <v>2.7397260273972601E-2</v>
      </c>
      <c r="BU29" s="13" t="s">
        <v>44</v>
      </c>
      <c r="BV29" s="14">
        <v>0.48</v>
      </c>
      <c r="BW29" s="15">
        <v>0.51300000000000001</v>
      </c>
      <c r="BX29" s="15">
        <v>4.4370000000000007E-2</v>
      </c>
      <c r="BY29" s="15">
        <v>4.10958904109589E-3</v>
      </c>
      <c r="CA29" s="13" t="s">
        <v>44</v>
      </c>
      <c r="CB29" s="14">
        <v>5.7800000000000004E-2</v>
      </c>
      <c r="CC29" s="15">
        <v>4.2840000000000005E-3</v>
      </c>
      <c r="CD29" s="15">
        <v>0.36</v>
      </c>
      <c r="CE29" s="15">
        <v>0</v>
      </c>
    </row>
    <row r="30" spans="1:83" x14ac:dyDescent="0.25">
      <c r="A30" s="13" t="s">
        <v>45</v>
      </c>
      <c r="B30" s="14">
        <v>0.24</v>
      </c>
      <c r="C30" s="15">
        <v>7.1342465753424653</v>
      </c>
      <c r="D30" s="15">
        <v>0.40547945205479452</v>
      </c>
      <c r="E30" s="15">
        <v>0.39726027397260272</v>
      </c>
      <c r="G30" s="13" t="s">
        <v>45</v>
      </c>
      <c r="H30" s="14">
        <v>0.17</v>
      </c>
      <c r="I30" s="15">
        <v>3.4273972602739726</v>
      </c>
      <c r="J30" s="15">
        <v>0.18904109589041096</v>
      </c>
      <c r="K30" s="15">
        <v>0.2</v>
      </c>
      <c r="M30" s="13" t="s">
        <v>45</v>
      </c>
      <c r="N30" s="14">
        <v>0.17</v>
      </c>
      <c r="O30" s="15">
        <v>4.7424657534246579</v>
      </c>
      <c r="P30" s="15">
        <v>0.23013698630136986</v>
      </c>
      <c r="Q30" s="15">
        <v>0.26849315068493151</v>
      </c>
      <c r="S30" s="13" t="s">
        <v>45</v>
      </c>
      <c r="T30" s="14">
        <v>0.17</v>
      </c>
      <c r="U30" s="15">
        <v>0.90860000000000007</v>
      </c>
      <c r="V30" s="15">
        <v>5.3100000000000001E-2</v>
      </c>
      <c r="W30" s="15">
        <v>3.0136986301369864E-2</v>
      </c>
      <c r="Y30" s="13" t="s">
        <v>45</v>
      </c>
      <c r="Z30" s="14">
        <v>0.17</v>
      </c>
      <c r="AA30" s="15">
        <v>4.5863013698630137</v>
      </c>
      <c r="AB30" s="15">
        <v>0.20273972602739726</v>
      </c>
      <c r="AC30" s="15">
        <v>0.25753424657534246</v>
      </c>
      <c r="AE30" s="13" t="s">
        <v>45</v>
      </c>
      <c r="AF30" s="14">
        <v>0.17</v>
      </c>
      <c r="AG30" s="15">
        <v>3.0054794520547947</v>
      </c>
      <c r="AH30" s="15">
        <v>0.13972602739726028</v>
      </c>
      <c r="AI30" s="15">
        <v>0.18904109589041096</v>
      </c>
      <c r="AK30" s="13" t="s">
        <v>45</v>
      </c>
      <c r="AL30" s="14">
        <v>0.17</v>
      </c>
      <c r="AM30" s="15">
        <v>2.6767123287671235</v>
      </c>
      <c r="AN30" s="15">
        <v>0.11506849315068493</v>
      </c>
      <c r="AO30" s="15">
        <v>0.15890410958904111</v>
      </c>
      <c r="AQ30" s="13" t="s">
        <v>45</v>
      </c>
      <c r="AR30" s="14">
        <v>0.17</v>
      </c>
      <c r="AS30" s="15">
        <v>4.7424657534246579</v>
      </c>
      <c r="AT30" s="15">
        <v>0.23013698630136986</v>
      </c>
      <c r="AU30" s="15">
        <v>0.2252054794520548</v>
      </c>
      <c r="AW30" s="13" t="s">
        <v>45</v>
      </c>
      <c r="AX30" s="14">
        <v>0.17</v>
      </c>
      <c r="AY30" s="15">
        <v>0.60799999999999998</v>
      </c>
      <c r="AZ30" s="15">
        <v>2.8799999999999999E-2</v>
      </c>
      <c r="BA30" s="15">
        <v>1.3698630136986301E-2</v>
      </c>
      <c r="BC30" s="13" t="s">
        <v>45</v>
      </c>
      <c r="BD30" s="14">
        <v>0.19</v>
      </c>
      <c r="BE30" s="15">
        <v>0.66400000000000003</v>
      </c>
      <c r="BF30" s="15">
        <v>3.5999999999999997E-2</v>
      </c>
      <c r="BG30" s="15">
        <v>2.1917808219178082E-2</v>
      </c>
      <c r="BI30" s="13" t="s">
        <v>45</v>
      </c>
      <c r="BJ30" s="14">
        <v>0.33</v>
      </c>
      <c r="BK30" s="15">
        <v>2.7449999999999997</v>
      </c>
      <c r="BL30" s="15">
        <v>0.1125</v>
      </c>
      <c r="BM30" s="15">
        <v>4.9315068493150684E-2</v>
      </c>
      <c r="BO30" s="13" t="s">
        <v>45</v>
      </c>
      <c r="BP30" s="14">
        <v>0.33</v>
      </c>
      <c r="BQ30" s="15">
        <v>0.93599999999999994</v>
      </c>
      <c r="BR30" s="15">
        <v>3.9E-2</v>
      </c>
      <c r="BS30" s="15">
        <v>2.7397260273972601E-2</v>
      </c>
      <c r="BU30" s="13" t="s">
        <v>45</v>
      </c>
      <c r="BV30" s="14">
        <v>0.48</v>
      </c>
      <c r="BW30" s="15">
        <v>0.51300000000000001</v>
      </c>
      <c r="BX30" s="15">
        <v>4.4370000000000007E-2</v>
      </c>
      <c r="BY30" s="15">
        <v>4.10958904109589E-3</v>
      </c>
      <c r="CA30" s="13" t="s">
        <v>45</v>
      </c>
      <c r="CB30" s="14">
        <v>5.7800000000000004E-2</v>
      </c>
      <c r="CC30" s="15">
        <v>4.2840000000000005E-3</v>
      </c>
      <c r="CD30" s="15">
        <v>0.36</v>
      </c>
      <c r="CE30" s="15">
        <v>0</v>
      </c>
    </row>
    <row r="31" spans="1:83" x14ac:dyDescent="0.25">
      <c r="A31" s="13" t="s">
        <v>46</v>
      </c>
      <c r="B31" s="14">
        <v>0.24</v>
      </c>
      <c r="C31" s="15">
        <v>6.7232876712328764</v>
      </c>
      <c r="D31" s="15">
        <v>0.38904109589041097</v>
      </c>
      <c r="E31" s="15">
        <v>0.37260273972602742</v>
      </c>
      <c r="G31" s="13" t="s">
        <v>46</v>
      </c>
      <c r="H31" s="14">
        <v>0.17</v>
      </c>
      <c r="I31" s="15">
        <v>3.4273972602739726</v>
      </c>
      <c r="J31" s="15">
        <v>0.18904109589041096</v>
      </c>
      <c r="K31" s="15">
        <v>0.2</v>
      </c>
      <c r="M31" s="13" t="s">
        <v>46</v>
      </c>
      <c r="N31" s="14">
        <v>0.17</v>
      </c>
      <c r="O31" s="15">
        <v>4.7424657534246579</v>
      </c>
      <c r="P31" s="15">
        <v>0.23013698630136986</v>
      </c>
      <c r="Q31" s="15">
        <v>0.26849315068493151</v>
      </c>
      <c r="S31" s="13" t="s">
        <v>46</v>
      </c>
      <c r="T31" s="14">
        <v>0.17</v>
      </c>
      <c r="U31" s="15">
        <v>0.90860000000000007</v>
      </c>
      <c r="V31" s="15">
        <v>5.3100000000000001E-2</v>
      </c>
      <c r="W31" s="15">
        <v>3.0136986301369864E-2</v>
      </c>
      <c r="Y31" s="13" t="s">
        <v>46</v>
      </c>
      <c r="Z31" s="14">
        <v>0.17</v>
      </c>
      <c r="AA31" s="15">
        <v>4.5863013698630137</v>
      </c>
      <c r="AB31" s="15">
        <v>0.20273972602739726</v>
      </c>
      <c r="AC31" s="15">
        <v>0.25753424657534246</v>
      </c>
      <c r="AE31" s="13" t="s">
        <v>46</v>
      </c>
      <c r="AF31" s="14">
        <v>0.17</v>
      </c>
      <c r="AG31" s="15">
        <v>2.9863013698630136</v>
      </c>
      <c r="AH31" s="15">
        <v>0.13698630136986301</v>
      </c>
      <c r="AI31" s="15">
        <v>0.18904109589041096</v>
      </c>
      <c r="AK31" s="13" t="s">
        <v>46</v>
      </c>
      <c r="AL31" s="14">
        <v>0.17</v>
      </c>
      <c r="AM31" s="15">
        <v>2.6767123287671235</v>
      </c>
      <c r="AN31" s="15">
        <v>0.11506849315068493</v>
      </c>
      <c r="AO31" s="15">
        <v>0.15890410958904111</v>
      </c>
      <c r="AQ31" s="13" t="s">
        <v>46</v>
      </c>
      <c r="AR31" s="14">
        <v>0.17</v>
      </c>
      <c r="AS31" s="15">
        <v>4.7424657534246579</v>
      </c>
      <c r="AT31" s="15">
        <v>0.23013698630136986</v>
      </c>
      <c r="AU31" s="15">
        <v>0.2252054794520548</v>
      </c>
      <c r="AW31" s="13" t="s">
        <v>46</v>
      </c>
      <c r="AX31" s="14">
        <v>0.17</v>
      </c>
      <c r="AY31" s="15">
        <v>0.60799999999999998</v>
      </c>
      <c r="AZ31" s="15">
        <v>2.8799999999999999E-2</v>
      </c>
      <c r="BA31" s="15">
        <v>1.3698630136986301E-2</v>
      </c>
      <c r="BC31" s="13" t="s">
        <v>46</v>
      </c>
      <c r="BD31" s="14">
        <v>0.19</v>
      </c>
      <c r="BE31" s="15">
        <v>0.66400000000000003</v>
      </c>
      <c r="BF31" s="15">
        <v>3.5999999999999997E-2</v>
      </c>
      <c r="BG31" s="15">
        <v>2.1917808219178082E-2</v>
      </c>
      <c r="BI31" s="13" t="s">
        <v>46</v>
      </c>
      <c r="BJ31" s="14">
        <v>0.33</v>
      </c>
      <c r="BK31" s="15">
        <v>2.7449999999999997</v>
      </c>
      <c r="BL31" s="15">
        <v>0.1125</v>
      </c>
      <c r="BM31" s="15">
        <v>4.9315068493150684E-2</v>
      </c>
      <c r="BO31" s="13" t="s">
        <v>46</v>
      </c>
      <c r="BP31" s="14">
        <v>0.33</v>
      </c>
      <c r="BQ31" s="15">
        <v>0.93599999999999994</v>
      </c>
      <c r="BR31" s="15">
        <v>3.9E-2</v>
      </c>
      <c r="BS31" s="15">
        <v>2.7397260273972601E-2</v>
      </c>
      <c r="BU31" s="13" t="s">
        <v>46</v>
      </c>
      <c r="BV31" s="14">
        <v>0.48</v>
      </c>
      <c r="BW31" s="15">
        <v>0.51300000000000001</v>
      </c>
      <c r="BX31" s="15">
        <v>4.4370000000000007E-2</v>
      </c>
      <c r="BY31" s="15">
        <v>4.10958904109589E-3</v>
      </c>
      <c r="CA31" s="13" t="s">
        <v>46</v>
      </c>
      <c r="CB31" s="14">
        <v>5.7800000000000004E-2</v>
      </c>
      <c r="CC31" s="15">
        <v>4.2840000000000005E-3</v>
      </c>
      <c r="CD31" s="15">
        <v>0.36</v>
      </c>
      <c r="CE31" s="15">
        <v>0</v>
      </c>
    </row>
    <row r="32" spans="1:83" x14ac:dyDescent="0.25">
      <c r="A32" s="13" t="s">
        <v>47</v>
      </c>
      <c r="B32" s="14">
        <v>0.24</v>
      </c>
      <c r="C32" s="15">
        <v>7.9726027397260273</v>
      </c>
      <c r="D32" s="15">
        <v>0.44383561643835617</v>
      </c>
      <c r="E32" s="15">
        <v>0.41917808219178082</v>
      </c>
      <c r="G32" s="13" t="s">
        <v>47</v>
      </c>
      <c r="H32" s="14">
        <v>0.17</v>
      </c>
      <c r="I32" s="15">
        <v>3.4273972602739726</v>
      </c>
      <c r="J32" s="15">
        <v>0.18904109589041096</v>
      </c>
      <c r="K32" s="15">
        <v>0.18904109589041096</v>
      </c>
      <c r="M32" s="13" t="s">
        <v>47</v>
      </c>
      <c r="N32" s="14">
        <v>0.17</v>
      </c>
      <c r="O32" s="15">
        <v>5.3589041095890408</v>
      </c>
      <c r="P32" s="15">
        <v>0.18904109589041096</v>
      </c>
      <c r="Q32" s="15">
        <v>0.28493150684931506</v>
      </c>
      <c r="S32" s="13" t="s">
        <v>47</v>
      </c>
      <c r="T32" s="14">
        <v>0.17</v>
      </c>
      <c r="U32" s="15">
        <v>0.90860000000000007</v>
      </c>
      <c r="V32" s="15">
        <v>5.3100000000000001E-2</v>
      </c>
      <c r="W32" s="15">
        <v>3.0136986301369864E-2</v>
      </c>
      <c r="Y32" s="13" t="s">
        <v>47</v>
      </c>
      <c r="Z32" s="14">
        <v>0.17</v>
      </c>
      <c r="AA32" s="15">
        <v>5.1808219178082195</v>
      </c>
      <c r="AB32" s="15">
        <v>0.16164383561643836</v>
      </c>
      <c r="AC32" s="15">
        <v>0.27397260273972601</v>
      </c>
      <c r="AE32" s="13" t="s">
        <v>47</v>
      </c>
      <c r="AF32" s="14">
        <v>0.17</v>
      </c>
      <c r="AG32" s="15">
        <v>3.3945205479452056</v>
      </c>
      <c r="AH32" s="15">
        <v>0.1095890410958904</v>
      </c>
      <c r="AI32" s="15">
        <v>0.20273972602739726</v>
      </c>
      <c r="AK32" s="13" t="s">
        <v>47</v>
      </c>
      <c r="AL32" s="14">
        <v>0.17</v>
      </c>
      <c r="AM32" s="15">
        <v>3.0575342465753423</v>
      </c>
      <c r="AN32" s="15">
        <v>9.0410958904109592E-2</v>
      </c>
      <c r="AO32" s="15">
        <v>0.16986301369863013</v>
      </c>
      <c r="AQ32" s="13" t="s">
        <v>47</v>
      </c>
      <c r="AR32" s="14">
        <v>0.17</v>
      </c>
      <c r="AS32" s="15">
        <v>5.3589041095890408</v>
      </c>
      <c r="AT32" s="15">
        <v>0.18904109589041096</v>
      </c>
      <c r="AU32" s="15">
        <v>0.2252054794520548</v>
      </c>
      <c r="AW32" s="13" t="s">
        <v>47</v>
      </c>
      <c r="AX32" s="14">
        <v>0.17</v>
      </c>
      <c r="AY32" s="15">
        <v>0.60799999999999998</v>
      </c>
      <c r="AZ32" s="15">
        <v>2.8799999999999999E-2</v>
      </c>
      <c r="BA32" s="15">
        <v>1.3698630136986301E-2</v>
      </c>
      <c r="BC32" s="13" t="s">
        <v>47</v>
      </c>
      <c r="BD32" s="14">
        <v>0.19</v>
      </c>
      <c r="BE32" s="15">
        <v>0.66400000000000003</v>
      </c>
      <c r="BF32" s="15">
        <v>3.5999999999999997E-2</v>
      </c>
      <c r="BG32" s="15">
        <v>2.1917808219178082E-2</v>
      </c>
      <c r="BI32" s="13" t="s">
        <v>47</v>
      </c>
      <c r="BJ32" s="14">
        <v>0.33</v>
      </c>
      <c r="BK32" s="15">
        <v>2.7449999999999997</v>
      </c>
      <c r="BL32" s="15">
        <v>0.1125</v>
      </c>
      <c r="BM32" s="15">
        <v>4.9315068493150684E-2</v>
      </c>
      <c r="BO32" s="13" t="s">
        <v>47</v>
      </c>
      <c r="BP32" s="14">
        <v>0.33</v>
      </c>
      <c r="BQ32" s="15">
        <v>0.93599999999999994</v>
      </c>
      <c r="BR32" s="15">
        <v>3.9E-2</v>
      </c>
      <c r="BS32" s="15">
        <v>2.7397260273972601E-2</v>
      </c>
      <c r="BU32" s="13" t="s">
        <v>47</v>
      </c>
      <c r="BV32" s="14">
        <v>0.48</v>
      </c>
      <c r="BW32" s="15">
        <v>0.51300000000000001</v>
      </c>
      <c r="BX32" s="15">
        <v>4.4370000000000007E-2</v>
      </c>
      <c r="BY32" s="15">
        <v>4.10958904109589E-3</v>
      </c>
      <c r="CA32" s="13" t="s">
        <v>47</v>
      </c>
      <c r="CB32" s="14">
        <v>5.7800000000000004E-2</v>
      </c>
      <c r="CC32" s="15">
        <v>4.2840000000000005E-3</v>
      </c>
      <c r="CD32" s="15">
        <v>0.36</v>
      </c>
      <c r="CE32" s="15">
        <v>0</v>
      </c>
    </row>
    <row r="33" spans="1:83" x14ac:dyDescent="0.25">
      <c r="A33" s="13" t="s">
        <v>48</v>
      </c>
      <c r="B33" s="14">
        <v>0.24</v>
      </c>
      <c r="C33" s="15">
        <v>7.6821917808219178</v>
      </c>
      <c r="D33" s="15">
        <v>0.43013698630136987</v>
      </c>
      <c r="E33" s="15">
        <v>0.42739726027397262</v>
      </c>
      <c r="G33" s="13" t="s">
        <v>48</v>
      </c>
      <c r="H33" s="14">
        <v>0.17</v>
      </c>
      <c r="I33" s="15">
        <v>3.4273972602739726</v>
      </c>
      <c r="J33" s="15">
        <v>0.18904109589041096</v>
      </c>
      <c r="K33" s="15">
        <v>0.2</v>
      </c>
      <c r="M33" s="13" t="s">
        <v>48</v>
      </c>
      <c r="N33" s="14">
        <v>0.17</v>
      </c>
      <c r="O33" s="15">
        <v>4.7424657534246579</v>
      </c>
      <c r="P33" s="15">
        <v>0.23013698630136986</v>
      </c>
      <c r="Q33" s="15">
        <v>0.26849315068493151</v>
      </c>
      <c r="S33" s="13" t="s">
        <v>48</v>
      </c>
      <c r="T33" s="14">
        <v>0.17</v>
      </c>
      <c r="U33" s="15">
        <v>0.90860000000000007</v>
      </c>
      <c r="V33" s="15">
        <v>5.3100000000000001E-2</v>
      </c>
      <c r="W33" s="15">
        <v>3.0136986301369864E-2</v>
      </c>
      <c r="Y33" s="13" t="s">
        <v>48</v>
      </c>
      <c r="Z33" s="14">
        <v>0.17</v>
      </c>
      <c r="AA33" s="15">
        <v>4.5863013698630137</v>
      </c>
      <c r="AB33" s="15">
        <v>0.20273972602739726</v>
      </c>
      <c r="AC33" s="15">
        <v>0.25753424657534246</v>
      </c>
      <c r="AE33" s="13" t="s">
        <v>48</v>
      </c>
      <c r="AF33" s="14">
        <v>0.17</v>
      </c>
      <c r="AG33" s="15">
        <v>2.956164383561644</v>
      </c>
      <c r="AH33" s="15">
        <v>0.13698630136986301</v>
      </c>
      <c r="AI33" s="15">
        <v>0.18904109589041096</v>
      </c>
      <c r="AK33" s="13" t="s">
        <v>48</v>
      </c>
      <c r="AL33" s="14">
        <v>0.17</v>
      </c>
      <c r="AM33" s="15">
        <v>2.6767123287671235</v>
      </c>
      <c r="AN33" s="15">
        <v>0.11506849315068493</v>
      </c>
      <c r="AO33" s="15">
        <v>0.15890410958904111</v>
      </c>
      <c r="AQ33" s="13" t="s">
        <v>48</v>
      </c>
      <c r="AR33" s="14">
        <v>0.17</v>
      </c>
      <c r="AS33" s="15">
        <v>4.7424657534246579</v>
      </c>
      <c r="AT33" s="15">
        <v>0.23013698630136986</v>
      </c>
      <c r="AU33" s="15">
        <v>0.2252054794520548</v>
      </c>
      <c r="AW33" s="13" t="s">
        <v>48</v>
      </c>
      <c r="AX33" s="14">
        <v>0.17</v>
      </c>
      <c r="AY33" s="15">
        <v>0.60799999999999998</v>
      </c>
      <c r="AZ33" s="15">
        <v>2.8799999999999999E-2</v>
      </c>
      <c r="BA33" s="15">
        <v>1.3698630136986301E-2</v>
      </c>
      <c r="BC33" s="13" t="s">
        <v>48</v>
      </c>
      <c r="BD33" s="14">
        <v>0.19</v>
      </c>
      <c r="BE33" s="15">
        <v>0.66400000000000003</v>
      </c>
      <c r="BF33" s="15">
        <v>3.5999999999999997E-2</v>
      </c>
      <c r="BG33" s="15">
        <v>2.1917808219178082E-2</v>
      </c>
      <c r="BI33" s="13" t="s">
        <v>48</v>
      </c>
      <c r="BJ33" s="14">
        <v>0.33</v>
      </c>
      <c r="BK33" s="15">
        <v>2.7449999999999997</v>
      </c>
      <c r="BL33" s="15">
        <v>0.1125</v>
      </c>
      <c r="BM33" s="15">
        <v>4.9315068493150684E-2</v>
      </c>
      <c r="BO33" s="13" t="s">
        <v>48</v>
      </c>
      <c r="BP33" s="14">
        <v>0.33</v>
      </c>
      <c r="BQ33" s="15">
        <v>0.93599999999999994</v>
      </c>
      <c r="BR33" s="15">
        <v>3.9E-2</v>
      </c>
      <c r="BS33" s="15">
        <v>2.7397260273972601E-2</v>
      </c>
      <c r="BU33" s="13" t="s">
        <v>48</v>
      </c>
      <c r="BV33" s="14">
        <v>0.48</v>
      </c>
      <c r="BW33" s="15">
        <v>0.51300000000000001</v>
      </c>
      <c r="BX33" s="15">
        <v>4.4370000000000007E-2</v>
      </c>
      <c r="BY33" s="15">
        <v>4.10958904109589E-3</v>
      </c>
      <c r="CA33" s="13" t="s">
        <v>48</v>
      </c>
      <c r="CB33" s="14">
        <v>5.7800000000000004E-2</v>
      </c>
      <c r="CC33" s="15">
        <v>4.2840000000000005E-3</v>
      </c>
      <c r="CD33" s="15">
        <v>0.36</v>
      </c>
      <c r="CE33" s="15">
        <v>0</v>
      </c>
    </row>
    <row r="34" spans="1:83" x14ac:dyDescent="0.25">
      <c r="A34" s="13" t="s">
        <v>49</v>
      </c>
      <c r="B34" s="14">
        <v>0.24</v>
      </c>
      <c r="C34" s="15">
        <v>7.4547945205479449</v>
      </c>
      <c r="D34" s="15">
        <v>0.42465753424657532</v>
      </c>
      <c r="E34" s="15">
        <v>0.45479452054794522</v>
      </c>
      <c r="G34" s="13" t="s">
        <v>49</v>
      </c>
      <c r="H34" s="14">
        <v>0.17</v>
      </c>
      <c r="I34" s="15">
        <v>3.4273972602739726</v>
      </c>
      <c r="J34" s="15">
        <v>0.18904109589041096</v>
      </c>
      <c r="K34" s="15">
        <v>0.21917808219178081</v>
      </c>
      <c r="M34" s="13" t="s">
        <v>49</v>
      </c>
      <c r="N34" s="14">
        <v>0.17</v>
      </c>
      <c r="O34" s="15">
        <v>4.7150684931506852</v>
      </c>
      <c r="P34" s="15">
        <v>0.22739726027397261</v>
      </c>
      <c r="Q34" s="15">
        <v>0.26575342465753427</v>
      </c>
      <c r="S34" s="13" t="s">
        <v>49</v>
      </c>
      <c r="T34" s="14">
        <v>0.17</v>
      </c>
      <c r="U34" s="15">
        <v>0.90860000000000007</v>
      </c>
      <c r="V34" s="15">
        <v>5.3100000000000001E-2</v>
      </c>
      <c r="W34" s="15">
        <v>2.7397260273972601E-2</v>
      </c>
      <c r="Y34" s="13" t="s">
        <v>49</v>
      </c>
      <c r="Z34" s="14">
        <v>0.17</v>
      </c>
      <c r="AA34" s="15">
        <v>4.558904109589041</v>
      </c>
      <c r="AB34" s="15">
        <v>0.2</v>
      </c>
      <c r="AC34" s="15">
        <v>0.25753424657534246</v>
      </c>
      <c r="AE34" s="13" t="s">
        <v>49</v>
      </c>
      <c r="AF34" s="14">
        <v>0.17</v>
      </c>
      <c r="AG34" s="15">
        <v>3</v>
      </c>
      <c r="AH34" s="15">
        <v>0.13698630136986301</v>
      </c>
      <c r="AI34" s="15">
        <v>0.18904109589041096</v>
      </c>
      <c r="AK34" s="13" t="s">
        <v>49</v>
      </c>
      <c r="AL34" s="14">
        <v>0.17</v>
      </c>
      <c r="AM34" s="15">
        <v>2.6630136986301371</v>
      </c>
      <c r="AN34" s="15">
        <v>0.11506849315068493</v>
      </c>
      <c r="AO34" s="15">
        <v>0.15890410958904111</v>
      </c>
      <c r="AQ34" s="13" t="s">
        <v>49</v>
      </c>
      <c r="AR34" s="14">
        <v>0.17</v>
      </c>
      <c r="AS34" s="15">
        <v>4.7150684931506852</v>
      </c>
      <c r="AT34" s="15">
        <v>0.22739726027397261</v>
      </c>
      <c r="AU34" s="15">
        <v>0.2252054794520548</v>
      </c>
      <c r="AW34" s="13" t="s">
        <v>49</v>
      </c>
      <c r="AX34" s="14">
        <v>0.17</v>
      </c>
      <c r="AY34" s="15">
        <v>0.60799999999999998</v>
      </c>
      <c r="AZ34" s="15">
        <v>2.8799999999999999E-2</v>
      </c>
      <c r="BA34" s="15">
        <v>1.3698630136986301E-2</v>
      </c>
      <c r="BC34" s="13" t="s">
        <v>49</v>
      </c>
      <c r="BD34" s="14">
        <v>0.19</v>
      </c>
      <c r="BE34" s="15">
        <v>0.66400000000000003</v>
      </c>
      <c r="BF34" s="15">
        <v>3.5999999999999997E-2</v>
      </c>
      <c r="BG34" s="15">
        <v>2.1917808219178082E-2</v>
      </c>
      <c r="BI34" s="13" t="s">
        <v>49</v>
      </c>
      <c r="BJ34" s="14">
        <v>0.33</v>
      </c>
      <c r="BK34" s="15">
        <v>2.7449999999999997</v>
      </c>
      <c r="BL34" s="15">
        <v>0.1125</v>
      </c>
      <c r="BM34" s="15">
        <v>4.9315068493150684E-2</v>
      </c>
      <c r="BO34" s="13" t="s">
        <v>49</v>
      </c>
      <c r="BP34" s="14">
        <v>0.33</v>
      </c>
      <c r="BQ34" s="15">
        <v>0.93599999999999994</v>
      </c>
      <c r="BR34" s="15">
        <v>3.9E-2</v>
      </c>
      <c r="BS34" s="15">
        <v>2.7397260273972601E-2</v>
      </c>
      <c r="BU34" s="13" t="s">
        <v>49</v>
      </c>
      <c r="BV34" s="14">
        <v>0.48</v>
      </c>
      <c r="BW34" s="15">
        <v>0.51300000000000001</v>
      </c>
      <c r="BX34" s="15">
        <v>4.4370000000000007E-2</v>
      </c>
      <c r="BY34" s="15">
        <v>4.10958904109589E-3</v>
      </c>
      <c r="CA34" s="13" t="s">
        <v>49</v>
      </c>
      <c r="CB34" s="14">
        <v>5.7800000000000004E-2</v>
      </c>
      <c r="CC34" s="15">
        <v>4.2840000000000005E-3</v>
      </c>
      <c r="CD34" s="15">
        <v>0.36</v>
      </c>
      <c r="CE34" s="15">
        <v>0</v>
      </c>
    </row>
    <row r="35" spans="1:83" x14ac:dyDescent="0.25">
      <c r="A35" s="13" t="s">
        <v>50</v>
      </c>
      <c r="B35" s="14">
        <v>0.24</v>
      </c>
      <c r="C35" s="15">
        <v>7.2575342465753421</v>
      </c>
      <c r="D35" s="15">
        <v>0.41095890410958902</v>
      </c>
      <c r="E35" s="15">
        <v>0.36164383561643837</v>
      </c>
      <c r="G35" s="13" t="s">
        <v>50</v>
      </c>
      <c r="H35" s="14">
        <v>0.17</v>
      </c>
      <c r="I35" s="15">
        <v>3.4273972602739726</v>
      </c>
      <c r="J35" s="15">
        <v>0.18904109589041096</v>
      </c>
      <c r="K35" s="15">
        <v>0.17808219178082191</v>
      </c>
      <c r="M35" s="13" t="s">
        <v>50</v>
      </c>
      <c r="N35" s="14">
        <v>0.17</v>
      </c>
      <c r="O35" s="15">
        <v>4.5013698630136982</v>
      </c>
      <c r="P35" s="15">
        <v>0.23287671232876711</v>
      </c>
      <c r="Q35" s="15">
        <v>0.26027397260273971</v>
      </c>
      <c r="S35" s="13" t="s">
        <v>50</v>
      </c>
      <c r="T35" s="14">
        <v>0.17</v>
      </c>
      <c r="U35" s="15">
        <v>0.90860000000000007</v>
      </c>
      <c r="V35" s="15">
        <v>5.3100000000000001E-2</v>
      </c>
      <c r="W35" s="15">
        <v>2.7397260273972601E-2</v>
      </c>
      <c r="Y35" s="13" t="s">
        <v>50</v>
      </c>
      <c r="Z35" s="14">
        <v>0.17</v>
      </c>
      <c r="AA35" s="15">
        <v>4.353424657534247</v>
      </c>
      <c r="AB35" s="15">
        <v>0.20547945205479451</v>
      </c>
      <c r="AC35" s="15">
        <v>0.25205479452054796</v>
      </c>
      <c r="AE35" s="13" t="s">
        <v>50</v>
      </c>
      <c r="AF35" s="14">
        <v>0.17</v>
      </c>
      <c r="AG35" s="15">
        <v>2.7945205479452055</v>
      </c>
      <c r="AH35" s="15">
        <v>0.13698630136986301</v>
      </c>
      <c r="AI35" s="15">
        <v>0.18630136986301371</v>
      </c>
      <c r="AK35" s="13" t="s">
        <v>50</v>
      </c>
      <c r="AL35" s="14">
        <v>0.17</v>
      </c>
      <c r="AM35" s="15">
        <v>2.5315068493150683</v>
      </c>
      <c r="AN35" s="15">
        <v>0.11780821917808219</v>
      </c>
      <c r="AO35" s="15">
        <v>0.15342465753424658</v>
      </c>
      <c r="AQ35" s="13" t="s">
        <v>50</v>
      </c>
      <c r="AR35" s="14">
        <v>0.17</v>
      </c>
      <c r="AS35" s="15">
        <v>4.5013698630136982</v>
      </c>
      <c r="AT35" s="15">
        <v>0.23287671232876711</v>
      </c>
      <c r="AU35" s="15">
        <v>0.2252054794520548</v>
      </c>
      <c r="AW35" s="13" t="s">
        <v>50</v>
      </c>
      <c r="AX35" s="14">
        <v>0.17</v>
      </c>
      <c r="AY35" s="15">
        <v>0.60799999999999998</v>
      </c>
      <c r="AZ35" s="15">
        <v>2.8799999999999999E-2</v>
      </c>
      <c r="BA35" s="15">
        <v>1.3698630136986301E-2</v>
      </c>
      <c r="BC35" s="13" t="s">
        <v>50</v>
      </c>
      <c r="BD35" s="14">
        <v>0.19</v>
      </c>
      <c r="BE35" s="15">
        <v>0.66400000000000003</v>
      </c>
      <c r="BF35" s="15">
        <v>3.5999999999999997E-2</v>
      </c>
      <c r="BG35" s="15">
        <v>2.1917808219178082E-2</v>
      </c>
      <c r="BI35" s="13" t="s">
        <v>50</v>
      </c>
      <c r="BJ35" s="14">
        <v>0.33</v>
      </c>
      <c r="BK35" s="15">
        <v>2.7449999999999997</v>
      </c>
      <c r="BL35" s="15">
        <v>0.1125</v>
      </c>
      <c r="BM35" s="15">
        <v>4.9315068493150684E-2</v>
      </c>
      <c r="BO35" s="13" t="s">
        <v>50</v>
      </c>
      <c r="BP35" s="14">
        <v>0.33</v>
      </c>
      <c r="BQ35" s="15">
        <v>0.93599999999999994</v>
      </c>
      <c r="BR35" s="15">
        <v>3.9E-2</v>
      </c>
      <c r="BS35" s="15">
        <v>2.7397260273972601E-2</v>
      </c>
      <c r="BU35" s="13" t="s">
        <v>50</v>
      </c>
      <c r="BV35" s="14">
        <v>0.48</v>
      </c>
      <c r="BW35" s="15">
        <v>0.51300000000000001</v>
      </c>
      <c r="BX35" s="15">
        <v>4.4370000000000007E-2</v>
      </c>
      <c r="BY35" s="15">
        <v>4.10958904109589E-3</v>
      </c>
      <c r="CA35" s="13" t="s">
        <v>50</v>
      </c>
      <c r="CB35" s="14">
        <v>5.7800000000000004E-2</v>
      </c>
      <c r="CC35" s="15">
        <v>4.2840000000000005E-3</v>
      </c>
      <c r="CD35" s="15">
        <v>0.36</v>
      </c>
      <c r="CE35" s="15">
        <v>0</v>
      </c>
    </row>
    <row r="36" spans="1:83" x14ac:dyDescent="0.25">
      <c r="A36" s="13" t="s">
        <v>51</v>
      </c>
      <c r="B36" s="14">
        <v>0.24</v>
      </c>
      <c r="C36" s="15">
        <v>7.2219178082191782</v>
      </c>
      <c r="D36" s="15">
        <v>0.41095890410958902</v>
      </c>
      <c r="E36" s="15">
        <v>0.35890410958904112</v>
      </c>
      <c r="G36" s="13" t="s">
        <v>51</v>
      </c>
      <c r="H36" s="14">
        <v>0.17</v>
      </c>
      <c r="I36" s="15">
        <v>3.4273972602739726</v>
      </c>
      <c r="J36" s="15">
        <v>0.18904109589041096</v>
      </c>
      <c r="K36" s="15">
        <v>0.17808219178082191</v>
      </c>
      <c r="M36" s="13" t="s">
        <v>51</v>
      </c>
      <c r="N36" s="14">
        <v>0.17</v>
      </c>
      <c r="O36" s="15">
        <v>4.5013698630136982</v>
      </c>
      <c r="P36" s="15">
        <v>0.23287671232876711</v>
      </c>
      <c r="Q36" s="15">
        <v>0.26027397260273971</v>
      </c>
      <c r="S36" s="13" t="s">
        <v>51</v>
      </c>
      <c r="T36" s="14">
        <v>0.17</v>
      </c>
      <c r="U36" s="15">
        <v>0.90860000000000007</v>
      </c>
      <c r="V36" s="15">
        <v>5.3100000000000001E-2</v>
      </c>
      <c r="W36" s="15">
        <v>2.7397260273972601E-2</v>
      </c>
      <c r="Y36" s="13" t="s">
        <v>51</v>
      </c>
      <c r="Z36" s="14">
        <v>0.17</v>
      </c>
      <c r="AA36" s="15">
        <v>4.353424657534247</v>
      </c>
      <c r="AB36" s="15">
        <v>0.20547945205479451</v>
      </c>
      <c r="AC36" s="15">
        <v>0.25205479452054796</v>
      </c>
      <c r="AE36" s="13" t="s">
        <v>51</v>
      </c>
      <c r="AF36" s="14">
        <v>0.17</v>
      </c>
      <c r="AG36" s="15">
        <v>2.8</v>
      </c>
      <c r="AH36" s="15">
        <v>0.13698630136986301</v>
      </c>
      <c r="AI36" s="15">
        <v>0.18630136986301371</v>
      </c>
      <c r="AK36" s="13" t="s">
        <v>51</v>
      </c>
      <c r="AL36" s="14">
        <v>0.17</v>
      </c>
      <c r="AM36" s="15">
        <v>2.5315068493150683</v>
      </c>
      <c r="AN36" s="15">
        <v>0.11780821917808219</v>
      </c>
      <c r="AO36" s="15">
        <v>0.15342465753424658</v>
      </c>
      <c r="AQ36" s="13" t="s">
        <v>51</v>
      </c>
      <c r="AR36" s="14">
        <v>0.17</v>
      </c>
      <c r="AS36" s="15">
        <v>4.5013698630136982</v>
      </c>
      <c r="AT36" s="15">
        <v>0.23287671232876711</v>
      </c>
      <c r="AU36" s="15">
        <v>0.2252054794520548</v>
      </c>
      <c r="AW36" s="13" t="s">
        <v>51</v>
      </c>
      <c r="AX36" s="14">
        <v>0.17</v>
      </c>
      <c r="AY36" s="15">
        <v>0.60799999999999998</v>
      </c>
      <c r="AZ36" s="15">
        <v>2.8799999999999999E-2</v>
      </c>
      <c r="BA36" s="15">
        <v>1.3698630136986301E-2</v>
      </c>
      <c r="BC36" s="13" t="s">
        <v>51</v>
      </c>
      <c r="BD36" s="14">
        <v>0.19</v>
      </c>
      <c r="BE36" s="15">
        <v>0.66400000000000003</v>
      </c>
      <c r="BF36" s="15">
        <v>3.5999999999999997E-2</v>
      </c>
      <c r="BG36" s="15">
        <v>2.1917808219178082E-2</v>
      </c>
      <c r="BI36" s="13" t="s">
        <v>51</v>
      </c>
      <c r="BJ36" s="14">
        <v>0.33</v>
      </c>
      <c r="BK36" s="15">
        <v>2.7449999999999997</v>
      </c>
      <c r="BL36" s="15">
        <v>0.1125</v>
      </c>
      <c r="BM36" s="15">
        <v>4.9315068493150684E-2</v>
      </c>
      <c r="BO36" s="13" t="s">
        <v>51</v>
      </c>
      <c r="BP36" s="14">
        <v>0.33</v>
      </c>
      <c r="BQ36" s="15">
        <v>0.93599999999999994</v>
      </c>
      <c r="BR36" s="15">
        <v>3.9E-2</v>
      </c>
      <c r="BS36" s="15">
        <v>2.7397260273972601E-2</v>
      </c>
      <c r="BU36" s="13" t="s">
        <v>51</v>
      </c>
      <c r="BV36" s="14">
        <v>0.48</v>
      </c>
      <c r="BW36" s="15">
        <v>0.51300000000000001</v>
      </c>
      <c r="BX36" s="15">
        <v>4.4370000000000007E-2</v>
      </c>
      <c r="BY36" s="15">
        <v>4.10958904109589E-3</v>
      </c>
      <c r="CA36" s="13" t="s">
        <v>51</v>
      </c>
      <c r="CB36" s="14">
        <v>5.7800000000000004E-2</v>
      </c>
      <c r="CC36" s="15">
        <v>4.2840000000000005E-3</v>
      </c>
      <c r="CD36" s="15">
        <v>0.36</v>
      </c>
      <c r="CE36" s="15">
        <v>0</v>
      </c>
    </row>
    <row r="37" spans="1:83" x14ac:dyDescent="0.25">
      <c r="A37" s="13" t="s">
        <v>52</v>
      </c>
      <c r="B37" s="14">
        <v>0.24</v>
      </c>
      <c r="C37" s="15">
        <v>6.8027397260273972</v>
      </c>
      <c r="D37" s="15">
        <v>0.39178082191780822</v>
      </c>
      <c r="E37" s="15">
        <v>0.38356164383561642</v>
      </c>
      <c r="G37" s="13" t="s">
        <v>52</v>
      </c>
      <c r="H37" s="14">
        <v>0.17</v>
      </c>
      <c r="I37" s="15">
        <v>3.4273972602739726</v>
      </c>
      <c r="J37" s="15">
        <v>0.18904109589041096</v>
      </c>
      <c r="K37" s="15">
        <v>0.20273972602739726</v>
      </c>
      <c r="M37" s="13" t="s">
        <v>52</v>
      </c>
      <c r="N37" s="14">
        <v>0.17</v>
      </c>
      <c r="O37" s="15">
        <v>4.7150684931506852</v>
      </c>
      <c r="P37" s="15">
        <v>0.22739726027397261</v>
      </c>
      <c r="Q37" s="15">
        <v>0.26575342465753427</v>
      </c>
      <c r="S37" s="13" t="s">
        <v>52</v>
      </c>
      <c r="T37" s="14">
        <v>0.17</v>
      </c>
      <c r="U37" s="15">
        <v>0.90860000000000007</v>
      </c>
      <c r="V37" s="15">
        <v>5.3100000000000001E-2</v>
      </c>
      <c r="W37" s="15">
        <v>2.7397260273972601E-2</v>
      </c>
      <c r="Y37" s="13" t="s">
        <v>52</v>
      </c>
      <c r="Z37" s="14">
        <v>0.17</v>
      </c>
      <c r="AA37" s="15">
        <v>4.558904109589041</v>
      </c>
      <c r="AB37" s="15">
        <v>0.2</v>
      </c>
      <c r="AC37" s="15">
        <v>0.25753424657534246</v>
      </c>
      <c r="AE37" s="13" t="s">
        <v>52</v>
      </c>
      <c r="AF37" s="14">
        <v>0.17</v>
      </c>
      <c r="AG37" s="15">
        <v>2.9534246575342467</v>
      </c>
      <c r="AH37" s="15">
        <v>0.13424657534246576</v>
      </c>
      <c r="AI37" s="15">
        <v>0.18904109589041096</v>
      </c>
      <c r="AK37" s="13" t="s">
        <v>52</v>
      </c>
      <c r="AL37" s="14">
        <v>0.17</v>
      </c>
      <c r="AM37" s="15">
        <v>2.6630136986301371</v>
      </c>
      <c r="AN37" s="15">
        <v>0.11506849315068493</v>
      </c>
      <c r="AO37" s="15">
        <v>0.15890410958904111</v>
      </c>
      <c r="AQ37" s="13" t="s">
        <v>52</v>
      </c>
      <c r="AR37" s="14">
        <v>0.17</v>
      </c>
      <c r="AS37" s="15">
        <v>4.7150684931506852</v>
      </c>
      <c r="AT37" s="15">
        <v>0.22739726027397261</v>
      </c>
      <c r="AU37" s="15">
        <v>0.2252054794520548</v>
      </c>
      <c r="AW37" s="13" t="s">
        <v>52</v>
      </c>
      <c r="AX37" s="14">
        <v>0.17</v>
      </c>
      <c r="AY37" s="15">
        <v>0.60799999999999998</v>
      </c>
      <c r="AZ37" s="15">
        <v>2.8799999999999999E-2</v>
      </c>
      <c r="BA37" s="15">
        <v>1.3698630136986301E-2</v>
      </c>
      <c r="BC37" s="13" t="s">
        <v>52</v>
      </c>
      <c r="BD37" s="14">
        <v>0.19</v>
      </c>
      <c r="BE37" s="15">
        <v>0.66400000000000003</v>
      </c>
      <c r="BF37" s="15">
        <v>3.5999999999999997E-2</v>
      </c>
      <c r="BG37" s="15">
        <v>2.1917808219178082E-2</v>
      </c>
      <c r="BI37" s="13" t="s">
        <v>52</v>
      </c>
      <c r="BJ37" s="14">
        <v>0.33</v>
      </c>
      <c r="BK37" s="15">
        <v>2.7449999999999997</v>
      </c>
      <c r="BL37" s="15">
        <v>0.1125</v>
      </c>
      <c r="BM37" s="15">
        <v>4.9315068493150684E-2</v>
      </c>
      <c r="BO37" s="13" t="s">
        <v>52</v>
      </c>
      <c r="BP37" s="14">
        <v>0.33</v>
      </c>
      <c r="BQ37" s="15">
        <v>0.93599999999999994</v>
      </c>
      <c r="BR37" s="15">
        <v>3.9E-2</v>
      </c>
      <c r="BS37" s="15">
        <v>2.7397260273972601E-2</v>
      </c>
      <c r="BU37" s="13" t="s">
        <v>52</v>
      </c>
      <c r="BV37" s="14">
        <v>0.48</v>
      </c>
      <c r="BW37" s="15">
        <v>0.51300000000000001</v>
      </c>
      <c r="BX37" s="15">
        <v>4.4370000000000007E-2</v>
      </c>
      <c r="BY37" s="15">
        <v>4.10958904109589E-3</v>
      </c>
      <c r="CA37" s="13" t="s">
        <v>52</v>
      </c>
      <c r="CB37" s="14">
        <v>5.7800000000000004E-2</v>
      </c>
      <c r="CC37" s="15">
        <v>4.2840000000000005E-3</v>
      </c>
      <c r="CD37" s="15">
        <v>0.36</v>
      </c>
      <c r="CE37" s="15">
        <v>0</v>
      </c>
    </row>
    <row r="38" spans="1:83" x14ac:dyDescent="0.25">
      <c r="A38" s="13" t="s">
        <v>53</v>
      </c>
      <c r="B38" s="14">
        <v>0.24</v>
      </c>
      <c r="C38" s="15">
        <v>7.1890410958904107</v>
      </c>
      <c r="D38" s="15">
        <v>0.40821917808219177</v>
      </c>
      <c r="E38" s="15">
        <v>0.37808219178082192</v>
      </c>
      <c r="G38" s="13" t="s">
        <v>53</v>
      </c>
      <c r="H38" s="14">
        <v>0.17</v>
      </c>
      <c r="I38" s="15">
        <v>3.4273972602739726</v>
      </c>
      <c r="J38" s="15">
        <v>0.18904109589041096</v>
      </c>
      <c r="K38" s="15">
        <v>0.18904109589041096</v>
      </c>
      <c r="M38" s="13" t="s">
        <v>53</v>
      </c>
      <c r="N38" s="14">
        <v>0.17</v>
      </c>
      <c r="O38" s="15">
        <v>5.3589041095890408</v>
      </c>
      <c r="P38" s="15">
        <v>0.18904109589041096</v>
      </c>
      <c r="Q38" s="15">
        <v>0.28493150684931506</v>
      </c>
      <c r="S38" s="13" t="s">
        <v>53</v>
      </c>
      <c r="T38" s="14">
        <v>0.17</v>
      </c>
      <c r="U38" s="15">
        <v>0.90860000000000007</v>
      </c>
      <c r="V38" s="15">
        <v>5.3100000000000001E-2</v>
      </c>
      <c r="W38" s="15">
        <v>3.0136986301369864E-2</v>
      </c>
      <c r="Y38" s="13" t="s">
        <v>53</v>
      </c>
      <c r="Z38" s="14">
        <v>0.17</v>
      </c>
      <c r="AA38" s="15">
        <v>5.1808219178082195</v>
      </c>
      <c r="AB38" s="15">
        <v>0.16164383561643836</v>
      </c>
      <c r="AC38" s="15">
        <v>0.27397260273972601</v>
      </c>
      <c r="AE38" s="13" t="s">
        <v>53</v>
      </c>
      <c r="AF38" s="14">
        <v>0.17</v>
      </c>
      <c r="AG38" s="15">
        <v>3.3835616438356166</v>
      </c>
      <c r="AH38" s="15">
        <v>0.1095890410958904</v>
      </c>
      <c r="AI38" s="15">
        <v>0.20273972602739726</v>
      </c>
      <c r="AK38" s="13" t="s">
        <v>53</v>
      </c>
      <c r="AL38" s="14">
        <v>0.17</v>
      </c>
      <c r="AM38" s="15">
        <v>3.0575342465753423</v>
      </c>
      <c r="AN38" s="15">
        <v>9.0410958904109592E-2</v>
      </c>
      <c r="AO38" s="15">
        <v>0.16986301369863013</v>
      </c>
      <c r="AQ38" s="13" t="s">
        <v>53</v>
      </c>
      <c r="AR38" s="14">
        <v>0.17</v>
      </c>
      <c r="AS38" s="15">
        <v>5.3589041095890408</v>
      </c>
      <c r="AT38" s="15">
        <v>0.18904109589041096</v>
      </c>
      <c r="AU38" s="15">
        <v>0.2252054794520548</v>
      </c>
      <c r="AW38" s="13" t="s">
        <v>53</v>
      </c>
      <c r="AX38" s="14">
        <v>0.17</v>
      </c>
      <c r="AY38" s="15">
        <v>0.60799999999999998</v>
      </c>
      <c r="AZ38" s="15">
        <v>2.8799999999999999E-2</v>
      </c>
      <c r="BA38" s="15">
        <v>1.3698630136986301E-2</v>
      </c>
      <c r="BC38" s="13" t="s">
        <v>53</v>
      </c>
      <c r="BD38" s="14">
        <v>0.19</v>
      </c>
      <c r="BE38" s="15">
        <v>0.66400000000000003</v>
      </c>
      <c r="BF38" s="15">
        <v>3.5999999999999997E-2</v>
      </c>
      <c r="BG38" s="15">
        <v>2.1917808219178082E-2</v>
      </c>
      <c r="BI38" s="13" t="s">
        <v>53</v>
      </c>
      <c r="BJ38" s="14">
        <v>0.33</v>
      </c>
      <c r="BK38" s="15">
        <v>2.7449999999999997</v>
      </c>
      <c r="BL38" s="15">
        <v>0.1125</v>
      </c>
      <c r="BM38" s="15">
        <v>4.9315068493150684E-2</v>
      </c>
      <c r="BO38" s="13" t="s">
        <v>53</v>
      </c>
      <c r="BP38" s="14">
        <v>0.33</v>
      </c>
      <c r="BQ38" s="15">
        <v>0.93599999999999994</v>
      </c>
      <c r="BR38" s="15">
        <v>3.9E-2</v>
      </c>
      <c r="BS38" s="15">
        <v>2.7397260273972601E-2</v>
      </c>
      <c r="BU38" s="13" t="s">
        <v>53</v>
      </c>
      <c r="BV38" s="14">
        <v>0.48</v>
      </c>
      <c r="BW38" s="15">
        <v>0.51300000000000001</v>
      </c>
      <c r="BX38" s="15">
        <v>4.4370000000000007E-2</v>
      </c>
      <c r="BY38" s="15">
        <v>4.10958904109589E-3</v>
      </c>
      <c r="CA38" s="13" t="s">
        <v>53</v>
      </c>
      <c r="CB38" s="14">
        <v>5.7800000000000004E-2</v>
      </c>
      <c r="CC38" s="15">
        <v>4.2840000000000005E-3</v>
      </c>
      <c r="CD38" s="15">
        <v>0.36</v>
      </c>
      <c r="CE38" s="15">
        <v>0</v>
      </c>
    </row>
    <row r="39" spans="1:83" x14ac:dyDescent="0.25">
      <c r="A39" s="13" t="s">
        <v>54</v>
      </c>
      <c r="B39" s="14">
        <v>0.24</v>
      </c>
      <c r="C39" s="15">
        <v>7.183561643835616</v>
      </c>
      <c r="D39" s="15">
        <v>0.40821917808219177</v>
      </c>
      <c r="E39" s="15">
        <v>0.4</v>
      </c>
      <c r="G39" s="13" t="s">
        <v>54</v>
      </c>
      <c r="H39" s="14">
        <v>0.17</v>
      </c>
      <c r="I39" s="15">
        <v>3.4273972602739726</v>
      </c>
      <c r="J39" s="15">
        <v>0.18904109589041096</v>
      </c>
      <c r="K39" s="15">
        <v>0.2</v>
      </c>
      <c r="M39" s="13" t="s">
        <v>54</v>
      </c>
      <c r="N39" s="14">
        <v>0.17</v>
      </c>
      <c r="O39" s="15">
        <v>4.7424657534246579</v>
      </c>
      <c r="P39" s="15">
        <v>0.23013698630136986</v>
      </c>
      <c r="Q39" s="15">
        <v>0.26849315068493151</v>
      </c>
      <c r="S39" s="13" t="s">
        <v>54</v>
      </c>
      <c r="T39" s="14">
        <v>0.17</v>
      </c>
      <c r="U39" s="15">
        <v>0.90860000000000007</v>
      </c>
      <c r="V39" s="15">
        <v>5.3100000000000001E-2</v>
      </c>
      <c r="W39" s="15">
        <v>3.0136986301369864E-2</v>
      </c>
      <c r="Y39" s="13" t="s">
        <v>54</v>
      </c>
      <c r="Z39" s="14">
        <v>0.17</v>
      </c>
      <c r="AA39" s="15">
        <v>4.5863013698630137</v>
      </c>
      <c r="AB39" s="15">
        <v>0.20273972602739726</v>
      </c>
      <c r="AC39" s="15">
        <v>0.25753424657534246</v>
      </c>
      <c r="AE39" s="13" t="s">
        <v>54</v>
      </c>
      <c r="AF39" s="14">
        <v>0.17</v>
      </c>
      <c r="AG39" s="15">
        <v>2.9616438356164383</v>
      </c>
      <c r="AH39" s="15">
        <v>0.13698630136986301</v>
      </c>
      <c r="AI39" s="15">
        <v>0.18904109589041096</v>
      </c>
      <c r="AK39" s="13" t="s">
        <v>54</v>
      </c>
      <c r="AL39" s="14">
        <v>0.17</v>
      </c>
      <c r="AM39" s="15">
        <v>2.6767123287671235</v>
      </c>
      <c r="AN39" s="15">
        <v>0.11506849315068493</v>
      </c>
      <c r="AO39" s="15">
        <v>0.15890410958904111</v>
      </c>
      <c r="AQ39" s="13" t="s">
        <v>54</v>
      </c>
      <c r="AR39" s="14">
        <v>0.17</v>
      </c>
      <c r="AS39" s="15">
        <v>4.7424657534246579</v>
      </c>
      <c r="AT39" s="15">
        <v>0.23013698630136986</v>
      </c>
      <c r="AU39" s="15">
        <v>0.2252054794520548</v>
      </c>
      <c r="AW39" s="13" t="s">
        <v>54</v>
      </c>
      <c r="AX39" s="14">
        <v>0.17</v>
      </c>
      <c r="AY39" s="15">
        <v>0.60799999999999998</v>
      </c>
      <c r="AZ39" s="15">
        <v>2.8799999999999999E-2</v>
      </c>
      <c r="BA39" s="15">
        <v>1.3698630136986301E-2</v>
      </c>
      <c r="BC39" s="13" t="s">
        <v>54</v>
      </c>
      <c r="BD39" s="14">
        <v>0.19</v>
      </c>
      <c r="BE39" s="15">
        <v>0.66400000000000003</v>
      </c>
      <c r="BF39" s="15">
        <v>3.5999999999999997E-2</v>
      </c>
      <c r="BG39" s="15">
        <v>2.1917808219178082E-2</v>
      </c>
      <c r="BI39" s="13" t="s">
        <v>54</v>
      </c>
      <c r="BJ39" s="14">
        <v>0.33</v>
      </c>
      <c r="BK39" s="15">
        <v>2.7449999999999997</v>
      </c>
      <c r="BL39" s="15">
        <v>0.1125</v>
      </c>
      <c r="BM39" s="15">
        <v>4.9315068493150684E-2</v>
      </c>
      <c r="BO39" s="13" t="s">
        <v>54</v>
      </c>
      <c r="BP39" s="14">
        <v>0.33</v>
      </c>
      <c r="BQ39" s="15">
        <v>0.93599999999999994</v>
      </c>
      <c r="BR39" s="15">
        <v>3.9E-2</v>
      </c>
      <c r="BS39" s="15">
        <v>2.7397260273972601E-2</v>
      </c>
      <c r="BU39" s="13" t="s">
        <v>54</v>
      </c>
      <c r="BV39" s="14">
        <v>0.48</v>
      </c>
      <c r="BW39" s="15">
        <v>0.51300000000000001</v>
      </c>
      <c r="BX39" s="15">
        <v>4.4370000000000007E-2</v>
      </c>
      <c r="BY39" s="15">
        <v>4.10958904109589E-3</v>
      </c>
      <c r="CA39" s="13" t="s">
        <v>54</v>
      </c>
      <c r="CB39" s="14">
        <v>5.7800000000000004E-2</v>
      </c>
      <c r="CC39" s="15">
        <v>4.2840000000000005E-3</v>
      </c>
      <c r="CD39" s="15">
        <v>0.36</v>
      </c>
      <c r="CE39" s="15">
        <v>0</v>
      </c>
    </row>
    <row r="40" spans="1:83" x14ac:dyDescent="0.25">
      <c r="A40" s="13" t="s">
        <v>55</v>
      </c>
      <c r="B40" s="14">
        <v>0.24</v>
      </c>
      <c r="C40" s="15">
        <v>6.6273972602739724</v>
      </c>
      <c r="D40" s="15">
        <v>0.38356164383561642</v>
      </c>
      <c r="E40" s="15">
        <v>0.36986301369863012</v>
      </c>
      <c r="G40" s="13" t="s">
        <v>55</v>
      </c>
      <c r="H40" s="14">
        <v>0.17</v>
      </c>
      <c r="I40" s="15">
        <v>3.4273972602739726</v>
      </c>
      <c r="J40" s="15">
        <v>0.18904109589041096</v>
      </c>
      <c r="K40" s="15">
        <v>0.2</v>
      </c>
      <c r="M40" s="13" t="s">
        <v>55</v>
      </c>
      <c r="N40" s="14">
        <v>0.17</v>
      </c>
      <c r="O40" s="15">
        <v>4.7424657534246579</v>
      </c>
      <c r="P40" s="15">
        <v>0.23013698630136986</v>
      </c>
      <c r="Q40" s="15">
        <v>0.26849315068493151</v>
      </c>
      <c r="S40" s="13" t="s">
        <v>55</v>
      </c>
      <c r="T40" s="14">
        <v>0.17</v>
      </c>
      <c r="U40" s="15">
        <v>0.90860000000000007</v>
      </c>
      <c r="V40" s="15">
        <v>5.3100000000000001E-2</v>
      </c>
      <c r="W40" s="15">
        <v>3.0136986301369864E-2</v>
      </c>
      <c r="Y40" s="13" t="s">
        <v>55</v>
      </c>
      <c r="Z40" s="14">
        <v>0.17</v>
      </c>
      <c r="AA40" s="15">
        <v>4.5863013698630137</v>
      </c>
      <c r="AB40" s="15">
        <v>0.20273972602739726</v>
      </c>
      <c r="AC40" s="15">
        <v>0.25753424657534246</v>
      </c>
      <c r="AE40" s="13" t="s">
        <v>55</v>
      </c>
      <c r="AF40" s="14">
        <v>0.17</v>
      </c>
      <c r="AG40" s="15">
        <v>3.0164383561643837</v>
      </c>
      <c r="AH40" s="15">
        <v>0.13972602739726028</v>
      </c>
      <c r="AI40" s="15">
        <v>0.18904109589041096</v>
      </c>
      <c r="AK40" s="13" t="s">
        <v>55</v>
      </c>
      <c r="AL40" s="14">
        <v>0.17</v>
      </c>
      <c r="AM40" s="15">
        <v>2.6767123287671235</v>
      </c>
      <c r="AN40" s="15">
        <v>0.11506849315068493</v>
      </c>
      <c r="AO40" s="15">
        <v>0.15890410958904111</v>
      </c>
      <c r="AQ40" s="13" t="s">
        <v>55</v>
      </c>
      <c r="AR40" s="14">
        <v>0.17</v>
      </c>
      <c r="AS40" s="15">
        <v>4.7424657534246579</v>
      </c>
      <c r="AT40" s="15">
        <v>0.23013698630136986</v>
      </c>
      <c r="AU40" s="15">
        <v>0.2252054794520548</v>
      </c>
      <c r="AW40" s="13" t="s">
        <v>55</v>
      </c>
      <c r="AX40" s="14">
        <v>0.17</v>
      </c>
      <c r="AY40" s="15">
        <v>0.60799999999999998</v>
      </c>
      <c r="AZ40" s="15">
        <v>2.8799999999999999E-2</v>
      </c>
      <c r="BA40" s="15">
        <v>1.3698630136986301E-2</v>
      </c>
      <c r="BC40" s="13" t="s">
        <v>55</v>
      </c>
      <c r="BD40" s="14">
        <v>0.19</v>
      </c>
      <c r="BE40" s="15">
        <v>0.66400000000000003</v>
      </c>
      <c r="BF40" s="15">
        <v>3.5999999999999997E-2</v>
      </c>
      <c r="BG40" s="15">
        <v>2.1917808219178082E-2</v>
      </c>
      <c r="BI40" s="13" t="s">
        <v>55</v>
      </c>
      <c r="BJ40" s="14">
        <v>0.33</v>
      </c>
      <c r="BK40" s="15">
        <v>2.7449999999999997</v>
      </c>
      <c r="BL40" s="15">
        <v>0.1125</v>
      </c>
      <c r="BM40" s="15">
        <v>4.9315068493150684E-2</v>
      </c>
      <c r="BO40" s="13" t="s">
        <v>55</v>
      </c>
      <c r="BP40" s="14">
        <v>0.33</v>
      </c>
      <c r="BQ40" s="15">
        <v>0.93599999999999994</v>
      </c>
      <c r="BR40" s="15">
        <v>3.9E-2</v>
      </c>
      <c r="BS40" s="15">
        <v>2.7397260273972601E-2</v>
      </c>
      <c r="BU40" s="13" t="s">
        <v>55</v>
      </c>
      <c r="BV40" s="14">
        <v>0.48</v>
      </c>
      <c r="BW40" s="15">
        <v>0.51300000000000001</v>
      </c>
      <c r="BX40" s="15">
        <v>4.4370000000000007E-2</v>
      </c>
      <c r="BY40" s="15">
        <v>4.10958904109589E-3</v>
      </c>
      <c r="CA40" s="13" t="s">
        <v>55</v>
      </c>
      <c r="CB40" s="14">
        <v>5.7800000000000004E-2</v>
      </c>
      <c r="CC40" s="15">
        <v>4.2840000000000005E-3</v>
      </c>
      <c r="CD40" s="15">
        <v>0.36</v>
      </c>
      <c r="CE40" s="15">
        <v>0</v>
      </c>
    </row>
    <row r="41" spans="1:83" x14ac:dyDescent="0.25">
      <c r="A41" s="13" t="s">
        <v>56</v>
      </c>
      <c r="B41" s="14">
        <v>0.24</v>
      </c>
      <c r="C41" s="15">
        <v>6.7232876712328764</v>
      </c>
      <c r="D41" s="15">
        <v>0.39452054794520547</v>
      </c>
      <c r="E41" s="15">
        <v>0.41095890410958902</v>
      </c>
      <c r="G41" s="13" t="s">
        <v>56</v>
      </c>
      <c r="H41" s="14">
        <v>0.17</v>
      </c>
      <c r="I41" s="15">
        <v>3.4273972602739726</v>
      </c>
      <c r="J41" s="15">
        <v>0.18904109589041096</v>
      </c>
      <c r="K41" s="15">
        <v>0.21917808219178081</v>
      </c>
      <c r="M41" s="13" t="s">
        <v>56</v>
      </c>
      <c r="N41" s="14">
        <v>0.17</v>
      </c>
      <c r="O41" s="15">
        <v>4.7150684931506852</v>
      </c>
      <c r="P41" s="15">
        <v>0.22739726027397261</v>
      </c>
      <c r="Q41" s="15">
        <v>0.26575342465753427</v>
      </c>
      <c r="S41" s="13" t="s">
        <v>56</v>
      </c>
      <c r="T41" s="14">
        <v>0.17</v>
      </c>
      <c r="U41" s="15">
        <v>0.90860000000000007</v>
      </c>
      <c r="V41" s="15">
        <v>5.3100000000000001E-2</v>
      </c>
      <c r="W41" s="15">
        <v>2.7397260273972601E-2</v>
      </c>
      <c r="Y41" s="13" t="s">
        <v>56</v>
      </c>
      <c r="Z41" s="14">
        <v>0.17</v>
      </c>
      <c r="AA41" s="15">
        <v>4.558904109589041</v>
      </c>
      <c r="AB41" s="15">
        <v>0.2</v>
      </c>
      <c r="AC41" s="15">
        <v>0.25753424657534246</v>
      </c>
      <c r="AE41" s="13" t="s">
        <v>56</v>
      </c>
      <c r="AF41" s="14">
        <v>0.17</v>
      </c>
      <c r="AG41" s="15">
        <v>3</v>
      </c>
      <c r="AH41" s="15">
        <v>0.13698630136986301</v>
      </c>
      <c r="AI41" s="15">
        <v>0.18904109589041096</v>
      </c>
      <c r="AK41" s="13" t="s">
        <v>56</v>
      </c>
      <c r="AL41" s="14">
        <v>0.17</v>
      </c>
      <c r="AM41" s="15">
        <v>2.6630136986301371</v>
      </c>
      <c r="AN41" s="15">
        <v>0.11506849315068493</v>
      </c>
      <c r="AO41" s="15">
        <v>0.15890410958904111</v>
      </c>
      <c r="AQ41" s="13" t="s">
        <v>56</v>
      </c>
      <c r="AR41" s="14">
        <v>0.17</v>
      </c>
      <c r="AS41" s="15">
        <v>4.7150684931506852</v>
      </c>
      <c r="AT41" s="15">
        <v>0.22739726027397261</v>
      </c>
      <c r="AU41" s="15">
        <v>0.2252054794520548</v>
      </c>
      <c r="AW41" s="13" t="s">
        <v>56</v>
      </c>
      <c r="AX41" s="14">
        <v>0.17</v>
      </c>
      <c r="AY41" s="15">
        <v>0.60799999999999998</v>
      </c>
      <c r="AZ41" s="15">
        <v>2.8799999999999999E-2</v>
      </c>
      <c r="BA41" s="15">
        <v>1.3698630136986301E-2</v>
      </c>
      <c r="BC41" s="13" t="s">
        <v>56</v>
      </c>
      <c r="BD41" s="14">
        <v>0.19</v>
      </c>
      <c r="BE41" s="15">
        <v>0.66400000000000003</v>
      </c>
      <c r="BF41" s="15">
        <v>3.5999999999999997E-2</v>
      </c>
      <c r="BG41" s="15">
        <v>2.1917808219178082E-2</v>
      </c>
      <c r="BI41" s="13" t="s">
        <v>56</v>
      </c>
      <c r="BJ41" s="14">
        <v>0.33</v>
      </c>
      <c r="BK41" s="15">
        <v>2.7449999999999997</v>
      </c>
      <c r="BL41" s="15">
        <v>0.1125</v>
      </c>
      <c r="BM41" s="15">
        <v>4.9315068493150684E-2</v>
      </c>
      <c r="BO41" s="13" t="s">
        <v>56</v>
      </c>
      <c r="BP41" s="14">
        <v>0.33</v>
      </c>
      <c r="BQ41" s="15">
        <v>0.93599999999999994</v>
      </c>
      <c r="BR41" s="15">
        <v>3.9E-2</v>
      </c>
      <c r="BS41" s="15">
        <v>2.7397260273972601E-2</v>
      </c>
      <c r="BU41" s="13" t="s">
        <v>56</v>
      </c>
      <c r="BV41" s="14">
        <v>0.48</v>
      </c>
      <c r="BW41" s="15">
        <v>0.51300000000000001</v>
      </c>
      <c r="BX41" s="15">
        <v>4.4370000000000007E-2</v>
      </c>
      <c r="BY41" s="15">
        <v>4.10958904109589E-3</v>
      </c>
      <c r="CA41" s="13" t="s">
        <v>56</v>
      </c>
      <c r="CB41" s="14">
        <v>5.7800000000000004E-2</v>
      </c>
      <c r="CC41" s="15">
        <v>4.2840000000000005E-3</v>
      </c>
      <c r="CD41" s="15">
        <v>0.36</v>
      </c>
      <c r="CE41" s="15">
        <v>0</v>
      </c>
    </row>
    <row r="42" spans="1:83" x14ac:dyDescent="0.25">
      <c r="A42" s="13" t="s">
        <v>57</v>
      </c>
      <c r="B42" s="14">
        <v>0.24</v>
      </c>
      <c r="C42" s="15">
        <v>7.5671232876712331</v>
      </c>
      <c r="D42" s="15">
        <v>0.42465753424657532</v>
      </c>
      <c r="E42" s="15">
        <v>0.37534246575342467</v>
      </c>
      <c r="G42" s="13" t="s">
        <v>57</v>
      </c>
      <c r="H42" s="14">
        <v>0.17</v>
      </c>
      <c r="I42" s="15">
        <v>3.4273972602739726</v>
      </c>
      <c r="J42" s="15">
        <v>0.18904109589041096</v>
      </c>
      <c r="K42" s="15">
        <v>0.17808219178082191</v>
      </c>
      <c r="M42" s="13" t="s">
        <v>57</v>
      </c>
      <c r="N42" s="14">
        <v>0.17</v>
      </c>
      <c r="O42" s="15">
        <v>4.5013698630136982</v>
      </c>
      <c r="P42" s="15">
        <v>0.23287671232876711</v>
      </c>
      <c r="Q42" s="15">
        <v>0.26027397260273971</v>
      </c>
      <c r="S42" s="13" t="s">
        <v>57</v>
      </c>
      <c r="T42" s="14">
        <v>0.17</v>
      </c>
      <c r="U42" s="15">
        <v>0.90860000000000007</v>
      </c>
      <c r="V42" s="15">
        <v>5.3100000000000001E-2</v>
      </c>
      <c r="W42" s="15">
        <v>2.7397260273972601E-2</v>
      </c>
      <c r="Y42" s="13" t="s">
        <v>57</v>
      </c>
      <c r="Z42" s="14">
        <v>0.17</v>
      </c>
      <c r="AA42" s="15">
        <v>4.353424657534247</v>
      </c>
      <c r="AB42" s="15">
        <v>0.20547945205479451</v>
      </c>
      <c r="AC42" s="15">
        <v>0.25205479452054796</v>
      </c>
      <c r="AE42" s="13" t="s">
        <v>57</v>
      </c>
      <c r="AF42" s="14">
        <v>0.17</v>
      </c>
      <c r="AG42" s="15">
        <v>2.7863013698630139</v>
      </c>
      <c r="AH42" s="15">
        <v>0.13698630136986301</v>
      </c>
      <c r="AI42" s="15">
        <v>0.18630136986301371</v>
      </c>
      <c r="AK42" s="13" t="s">
        <v>57</v>
      </c>
      <c r="AL42" s="14">
        <v>0.17</v>
      </c>
      <c r="AM42" s="15">
        <v>2.5315068493150683</v>
      </c>
      <c r="AN42" s="15">
        <v>0.11780821917808219</v>
      </c>
      <c r="AO42" s="15">
        <v>0.15342465753424658</v>
      </c>
      <c r="AQ42" s="13" t="s">
        <v>57</v>
      </c>
      <c r="AR42" s="14">
        <v>0.17</v>
      </c>
      <c r="AS42" s="15">
        <v>4.5013698630136982</v>
      </c>
      <c r="AT42" s="15">
        <v>0.23287671232876711</v>
      </c>
      <c r="AU42" s="15">
        <v>0.2252054794520548</v>
      </c>
      <c r="AW42" s="13" t="s">
        <v>57</v>
      </c>
      <c r="AX42" s="14">
        <v>0.17</v>
      </c>
      <c r="AY42" s="15">
        <v>0.60799999999999998</v>
      </c>
      <c r="AZ42" s="15">
        <v>2.8799999999999999E-2</v>
      </c>
      <c r="BA42" s="15">
        <v>1.3698630136986301E-2</v>
      </c>
      <c r="BC42" s="13" t="s">
        <v>57</v>
      </c>
      <c r="BD42" s="14">
        <v>0.19</v>
      </c>
      <c r="BE42" s="15">
        <v>0.66400000000000003</v>
      </c>
      <c r="BF42" s="15">
        <v>3.5999999999999997E-2</v>
      </c>
      <c r="BG42" s="15">
        <v>2.1917808219178082E-2</v>
      </c>
      <c r="BI42" s="13" t="s">
        <v>57</v>
      </c>
      <c r="BJ42" s="14">
        <v>0.33</v>
      </c>
      <c r="BK42" s="15">
        <v>2.7449999999999997</v>
      </c>
      <c r="BL42" s="15">
        <v>0.1125</v>
      </c>
      <c r="BM42" s="15">
        <v>4.9315068493150684E-2</v>
      </c>
      <c r="BO42" s="13" t="s">
        <v>57</v>
      </c>
      <c r="BP42" s="14">
        <v>0.33</v>
      </c>
      <c r="BQ42" s="15">
        <v>0.93599999999999994</v>
      </c>
      <c r="BR42" s="15">
        <v>3.9E-2</v>
      </c>
      <c r="BS42" s="15">
        <v>2.7397260273972601E-2</v>
      </c>
      <c r="BU42" s="13" t="s">
        <v>57</v>
      </c>
      <c r="BV42" s="14">
        <v>0.48</v>
      </c>
      <c r="BW42" s="15">
        <v>0.51300000000000001</v>
      </c>
      <c r="BX42" s="15">
        <v>4.4370000000000007E-2</v>
      </c>
      <c r="BY42" s="15">
        <v>4.10958904109589E-3</v>
      </c>
      <c r="CA42" s="13" t="s">
        <v>57</v>
      </c>
      <c r="CB42" s="14">
        <v>5.7800000000000004E-2</v>
      </c>
      <c r="CC42" s="15">
        <v>4.2840000000000005E-3</v>
      </c>
      <c r="CD42" s="15">
        <v>0.36</v>
      </c>
      <c r="CE42" s="15">
        <v>0</v>
      </c>
    </row>
    <row r="43" spans="1:83" x14ac:dyDescent="0.25">
      <c r="A43" s="13" t="s">
        <v>58</v>
      </c>
      <c r="B43" s="14">
        <v>0.24</v>
      </c>
      <c r="C43" s="15">
        <v>6.5342465753424657</v>
      </c>
      <c r="D43" s="15">
        <v>0.38630136986301372</v>
      </c>
      <c r="E43" s="15">
        <v>0.4</v>
      </c>
      <c r="G43" s="13" t="s">
        <v>58</v>
      </c>
      <c r="H43" s="14">
        <v>0.17</v>
      </c>
      <c r="I43" s="15">
        <v>3.4273972602739726</v>
      </c>
      <c r="J43" s="15">
        <v>0.18904109589041096</v>
      </c>
      <c r="K43" s="15">
        <v>0.21917808219178081</v>
      </c>
      <c r="M43" s="13" t="s">
        <v>58</v>
      </c>
      <c r="N43" s="14">
        <v>0.17</v>
      </c>
      <c r="O43" s="15">
        <v>4.7150684931506852</v>
      </c>
      <c r="P43" s="15">
        <v>0.22739726027397261</v>
      </c>
      <c r="Q43" s="15">
        <v>0.26575342465753427</v>
      </c>
      <c r="S43" s="13" t="s">
        <v>58</v>
      </c>
      <c r="T43" s="14">
        <v>0.17</v>
      </c>
      <c r="U43" s="15">
        <v>0.90860000000000007</v>
      </c>
      <c r="V43" s="15">
        <v>5.3100000000000001E-2</v>
      </c>
      <c r="W43" s="15">
        <v>2.7397260273972601E-2</v>
      </c>
      <c r="Y43" s="13" t="s">
        <v>58</v>
      </c>
      <c r="Z43" s="14">
        <v>0.17</v>
      </c>
      <c r="AA43" s="15">
        <v>4.558904109589041</v>
      </c>
      <c r="AB43" s="15">
        <v>0.2</v>
      </c>
      <c r="AC43" s="15">
        <v>0.25753424657534246</v>
      </c>
      <c r="AE43" s="13" t="s">
        <v>58</v>
      </c>
      <c r="AF43" s="14">
        <v>0.17</v>
      </c>
      <c r="AG43" s="15">
        <v>2.9917808219178084</v>
      </c>
      <c r="AH43" s="15">
        <v>0.13698630136986301</v>
      </c>
      <c r="AI43" s="15">
        <v>0.18904109589041096</v>
      </c>
      <c r="AK43" s="13" t="s">
        <v>58</v>
      </c>
      <c r="AL43" s="14">
        <v>0.17</v>
      </c>
      <c r="AM43" s="15">
        <v>2.6630136986301371</v>
      </c>
      <c r="AN43" s="15">
        <v>0.11506849315068493</v>
      </c>
      <c r="AO43" s="15">
        <v>0.15890410958904111</v>
      </c>
      <c r="AQ43" s="13" t="s">
        <v>58</v>
      </c>
      <c r="AR43" s="14">
        <v>0.17</v>
      </c>
      <c r="AS43" s="15">
        <v>4.7150684931506852</v>
      </c>
      <c r="AT43" s="15">
        <v>0.22739726027397261</v>
      </c>
      <c r="AU43" s="15">
        <v>0.2252054794520548</v>
      </c>
      <c r="AW43" s="13" t="s">
        <v>58</v>
      </c>
      <c r="AX43" s="14">
        <v>0.17</v>
      </c>
      <c r="AY43" s="15">
        <v>0.60799999999999998</v>
      </c>
      <c r="AZ43" s="15">
        <v>2.8799999999999999E-2</v>
      </c>
      <c r="BA43" s="15">
        <v>1.3698630136986301E-2</v>
      </c>
      <c r="BC43" s="13" t="s">
        <v>58</v>
      </c>
      <c r="BD43" s="14">
        <v>0.19</v>
      </c>
      <c r="BE43" s="15">
        <v>0.66400000000000003</v>
      </c>
      <c r="BF43" s="15">
        <v>3.5999999999999997E-2</v>
      </c>
      <c r="BG43" s="15">
        <v>2.1917808219178082E-2</v>
      </c>
      <c r="BI43" s="13" t="s">
        <v>58</v>
      </c>
      <c r="BJ43" s="14">
        <v>0.33</v>
      </c>
      <c r="BK43" s="15">
        <v>2.7449999999999997</v>
      </c>
      <c r="BL43" s="15">
        <v>0.1125</v>
      </c>
      <c r="BM43" s="15">
        <v>4.9315068493150684E-2</v>
      </c>
      <c r="BO43" s="13" t="s">
        <v>58</v>
      </c>
      <c r="BP43" s="14">
        <v>0.33</v>
      </c>
      <c r="BQ43" s="15">
        <v>0.93599999999999994</v>
      </c>
      <c r="BR43" s="15">
        <v>3.9E-2</v>
      </c>
      <c r="BS43" s="15">
        <v>2.7397260273972601E-2</v>
      </c>
      <c r="BU43" s="13" t="s">
        <v>58</v>
      </c>
      <c r="BV43" s="14">
        <v>0.48</v>
      </c>
      <c r="BW43" s="15">
        <v>0.51300000000000001</v>
      </c>
      <c r="BX43" s="15">
        <v>4.4370000000000007E-2</v>
      </c>
      <c r="BY43" s="15">
        <v>4.10958904109589E-3</v>
      </c>
      <c r="CA43" s="13" t="s">
        <v>58</v>
      </c>
      <c r="CB43" s="14">
        <v>5.7800000000000004E-2</v>
      </c>
      <c r="CC43" s="15">
        <v>4.2840000000000005E-3</v>
      </c>
      <c r="CD43" s="15">
        <v>0.36</v>
      </c>
      <c r="CE43" s="15">
        <v>0</v>
      </c>
    </row>
    <row r="44" spans="1:83" x14ac:dyDescent="0.25">
      <c r="A44" s="13" t="s">
        <v>59</v>
      </c>
      <c r="B44" s="14">
        <v>0.24</v>
      </c>
      <c r="C44" s="15">
        <v>7.5753424657534243</v>
      </c>
      <c r="D44" s="15">
        <v>0.42465753424657532</v>
      </c>
      <c r="E44" s="15">
        <v>0.42739726027397262</v>
      </c>
      <c r="G44" s="13" t="s">
        <v>59</v>
      </c>
      <c r="H44" s="14">
        <v>0.17</v>
      </c>
      <c r="I44" s="15">
        <v>3.4273972602739726</v>
      </c>
      <c r="J44" s="15">
        <v>0.18904109589041096</v>
      </c>
      <c r="K44" s="15">
        <v>0.20273972602739726</v>
      </c>
      <c r="M44" s="13" t="s">
        <v>59</v>
      </c>
      <c r="N44" s="14">
        <v>0.17</v>
      </c>
      <c r="O44" s="15">
        <v>4.7150684931506852</v>
      </c>
      <c r="P44" s="15">
        <v>0.22739726027397261</v>
      </c>
      <c r="Q44" s="15">
        <v>0.26575342465753427</v>
      </c>
      <c r="S44" s="13" t="s">
        <v>59</v>
      </c>
      <c r="T44" s="14">
        <v>0.17</v>
      </c>
      <c r="U44" s="15">
        <v>0.90860000000000007</v>
      </c>
      <c r="V44" s="15">
        <v>5.3100000000000001E-2</v>
      </c>
      <c r="W44" s="15">
        <v>2.7397260273972601E-2</v>
      </c>
      <c r="Y44" s="13" t="s">
        <v>59</v>
      </c>
      <c r="Z44" s="14">
        <v>0.17</v>
      </c>
      <c r="AA44" s="15">
        <v>4.558904109589041</v>
      </c>
      <c r="AB44" s="15">
        <v>0.2</v>
      </c>
      <c r="AC44" s="15">
        <v>0.25753424657534246</v>
      </c>
      <c r="AE44" s="13" t="s">
        <v>59</v>
      </c>
      <c r="AF44" s="14">
        <v>0.17</v>
      </c>
      <c r="AG44" s="15">
        <v>2.8986301369863012</v>
      </c>
      <c r="AH44" s="15">
        <v>0.13150684931506848</v>
      </c>
      <c r="AI44" s="15">
        <v>0.18904109589041096</v>
      </c>
      <c r="AK44" s="13" t="s">
        <v>59</v>
      </c>
      <c r="AL44" s="14">
        <v>0.17</v>
      </c>
      <c r="AM44" s="15">
        <v>2.6630136986301371</v>
      </c>
      <c r="AN44" s="15">
        <v>0.11506849315068493</v>
      </c>
      <c r="AO44" s="15">
        <v>0.15890410958904111</v>
      </c>
      <c r="AQ44" s="13" t="s">
        <v>59</v>
      </c>
      <c r="AR44" s="14">
        <v>0.17</v>
      </c>
      <c r="AS44" s="15">
        <v>4.7150684931506852</v>
      </c>
      <c r="AT44" s="15">
        <v>0.22739726027397261</v>
      </c>
      <c r="AU44" s="15">
        <v>0.2252054794520548</v>
      </c>
      <c r="AW44" s="13" t="s">
        <v>59</v>
      </c>
      <c r="AX44" s="14">
        <v>0.17</v>
      </c>
      <c r="AY44" s="15">
        <v>0.60799999999999998</v>
      </c>
      <c r="AZ44" s="15">
        <v>2.8799999999999999E-2</v>
      </c>
      <c r="BA44" s="15">
        <v>1.3698630136986301E-2</v>
      </c>
      <c r="BC44" s="13" t="s">
        <v>59</v>
      </c>
      <c r="BD44" s="14">
        <v>0.19</v>
      </c>
      <c r="BE44" s="15">
        <v>0.66400000000000003</v>
      </c>
      <c r="BF44" s="15">
        <v>3.5999999999999997E-2</v>
      </c>
      <c r="BG44" s="15">
        <v>2.1917808219178082E-2</v>
      </c>
      <c r="BI44" s="13" t="s">
        <v>59</v>
      </c>
      <c r="BJ44" s="14">
        <v>0.33</v>
      </c>
      <c r="BK44" s="15">
        <v>2.7449999999999997</v>
      </c>
      <c r="BL44" s="15">
        <v>0.1125</v>
      </c>
      <c r="BM44" s="15">
        <v>4.9315068493150684E-2</v>
      </c>
      <c r="BO44" s="13" t="s">
        <v>59</v>
      </c>
      <c r="BP44" s="14">
        <v>0.33</v>
      </c>
      <c r="BQ44" s="15">
        <v>0.93599999999999994</v>
      </c>
      <c r="BR44" s="15">
        <v>3.9E-2</v>
      </c>
      <c r="BS44" s="15">
        <v>2.7397260273972601E-2</v>
      </c>
      <c r="BU44" s="13" t="s">
        <v>59</v>
      </c>
      <c r="BV44" s="14">
        <v>0.48</v>
      </c>
      <c r="BW44" s="15">
        <v>0.51300000000000001</v>
      </c>
      <c r="BX44" s="15">
        <v>4.4370000000000007E-2</v>
      </c>
      <c r="BY44" s="15">
        <v>4.10958904109589E-3</v>
      </c>
      <c r="CA44" s="13" t="s">
        <v>59</v>
      </c>
      <c r="CB44" s="14">
        <v>5.7800000000000004E-2</v>
      </c>
      <c r="CC44" s="15">
        <v>4.2840000000000005E-3</v>
      </c>
      <c r="CD44" s="15">
        <v>0.36</v>
      </c>
      <c r="CE44" s="15">
        <v>0</v>
      </c>
    </row>
    <row r="45" spans="1:83" x14ac:dyDescent="0.25">
      <c r="A45" s="13" t="s">
        <v>60</v>
      </c>
      <c r="B45" s="14">
        <v>0.24</v>
      </c>
      <c r="C45" s="15">
        <v>7.7479452054794518</v>
      </c>
      <c r="D45" s="15">
        <v>0.43287671232876712</v>
      </c>
      <c r="E45" s="15">
        <v>0.40821917808219177</v>
      </c>
      <c r="G45" s="13" t="s">
        <v>60</v>
      </c>
      <c r="H45" s="14">
        <v>0.17</v>
      </c>
      <c r="I45" s="15">
        <v>3.4273972602739726</v>
      </c>
      <c r="J45" s="15">
        <v>0.18904109589041096</v>
      </c>
      <c r="K45" s="15">
        <v>0.18904109589041096</v>
      </c>
      <c r="M45" s="13" t="s">
        <v>60</v>
      </c>
      <c r="N45" s="14">
        <v>0.17</v>
      </c>
      <c r="O45" s="15">
        <v>5.3589041095890408</v>
      </c>
      <c r="P45" s="15">
        <v>0.18904109589041096</v>
      </c>
      <c r="Q45" s="15">
        <v>0.28493150684931506</v>
      </c>
      <c r="S45" s="13" t="s">
        <v>60</v>
      </c>
      <c r="T45" s="14">
        <v>0.17</v>
      </c>
      <c r="U45" s="15">
        <v>0.90860000000000007</v>
      </c>
      <c r="V45" s="15">
        <v>5.3100000000000001E-2</v>
      </c>
      <c r="W45" s="15">
        <v>3.0136986301369864E-2</v>
      </c>
      <c r="Y45" s="13" t="s">
        <v>60</v>
      </c>
      <c r="Z45" s="14">
        <v>0.17</v>
      </c>
      <c r="AA45" s="15">
        <v>5.1808219178082195</v>
      </c>
      <c r="AB45" s="15">
        <v>0.16164383561643836</v>
      </c>
      <c r="AC45" s="15">
        <v>0.27397260273972601</v>
      </c>
      <c r="AE45" s="13" t="s">
        <v>60</v>
      </c>
      <c r="AF45" s="14">
        <v>0.17</v>
      </c>
      <c r="AG45" s="15">
        <v>3.3972602739726026</v>
      </c>
      <c r="AH45" s="15">
        <v>0.1095890410958904</v>
      </c>
      <c r="AI45" s="15">
        <v>0.20273972602739726</v>
      </c>
      <c r="AK45" s="13" t="s">
        <v>60</v>
      </c>
      <c r="AL45" s="14">
        <v>0.17</v>
      </c>
      <c r="AM45" s="15">
        <v>3.0575342465753423</v>
      </c>
      <c r="AN45" s="15">
        <v>9.0410958904109592E-2</v>
      </c>
      <c r="AO45" s="15">
        <v>0.16986301369863013</v>
      </c>
      <c r="AQ45" s="13" t="s">
        <v>60</v>
      </c>
      <c r="AR45" s="14">
        <v>0.17</v>
      </c>
      <c r="AS45" s="15">
        <v>5.3589041095890408</v>
      </c>
      <c r="AT45" s="15">
        <v>0.18904109589041096</v>
      </c>
      <c r="AU45" s="15">
        <v>0.2252054794520548</v>
      </c>
      <c r="AW45" s="13" t="s">
        <v>60</v>
      </c>
      <c r="AX45" s="14">
        <v>0.17</v>
      </c>
      <c r="AY45" s="15">
        <v>0.60799999999999998</v>
      </c>
      <c r="AZ45" s="15">
        <v>2.8799999999999999E-2</v>
      </c>
      <c r="BA45" s="15">
        <v>1.3698630136986301E-2</v>
      </c>
      <c r="BC45" s="13" t="s">
        <v>60</v>
      </c>
      <c r="BD45" s="14">
        <v>0.19</v>
      </c>
      <c r="BE45" s="15">
        <v>0.66400000000000003</v>
      </c>
      <c r="BF45" s="15">
        <v>3.5999999999999997E-2</v>
      </c>
      <c r="BG45" s="15">
        <v>2.1917808219178082E-2</v>
      </c>
      <c r="BI45" s="13" t="s">
        <v>60</v>
      </c>
      <c r="BJ45" s="14">
        <v>0.33</v>
      </c>
      <c r="BK45" s="15">
        <v>2.7449999999999997</v>
      </c>
      <c r="BL45" s="15">
        <v>0.1125</v>
      </c>
      <c r="BM45" s="15">
        <v>4.9315068493150684E-2</v>
      </c>
      <c r="BO45" s="13" t="s">
        <v>60</v>
      </c>
      <c r="BP45" s="14">
        <v>0.33</v>
      </c>
      <c r="BQ45" s="15">
        <v>0.93599999999999994</v>
      </c>
      <c r="BR45" s="15">
        <v>3.9E-2</v>
      </c>
      <c r="BS45" s="15">
        <v>2.7397260273972601E-2</v>
      </c>
      <c r="BU45" s="13" t="s">
        <v>60</v>
      </c>
      <c r="BV45" s="14">
        <v>0.48</v>
      </c>
      <c r="BW45" s="15">
        <v>0.51300000000000001</v>
      </c>
      <c r="BX45" s="15">
        <v>4.4370000000000007E-2</v>
      </c>
      <c r="BY45" s="15">
        <v>4.10958904109589E-3</v>
      </c>
      <c r="CA45" s="13" t="s">
        <v>60</v>
      </c>
      <c r="CB45" s="14">
        <v>5.7800000000000004E-2</v>
      </c>
      <c r="CC45" s="15">
        <v>4.2840000000000005E-3</v>
      </c>
      <c r="CD45" s="15">
        <v>0.36</v>
      </c>
      <c r="CE45" s="15">
        <v>0</v>
      </c>
    </row>
    <row r="46" spans="1:83" x14ac:dyDescent="0.25">
      <c r="A46" s="13" t="s">
        <v>61</v>
      </c>
      <c r="B46" s="14">
        <v>0.24</v>
      </c>
      <c r="C46" s="15">
        <v>7.1452054794520548</v>
      </c>
      <c r="D46" s="15">
        <v>0.40821917808219177</v>
      </c>
      <c r="E46" s="15">
        <v>0.39726027397260272</v>
      </c>
      <c r="G46" s="13" t="s">
        <v>61</v>
      </c>
      <c r="H46" s="14">
        <v>0.17</v>
      </c>
      <c r="I46" s="15">
        <v>3.4273972602739726</v>
      </c>
      <c r="J46" s="15">
        <v>0.18904109589041096</v>
      </c>
      <c r="K46" s="15">
        <v>0.2</v>
      </c>
      <c r="M46" s="13" t="s">
        <v>61</v>
      </c>
      <c r="N46" s="14">
        <v>0.17</v>
      </c>
      <c r="O46" s="15">
        <v>4.7424657534246579</v>
      </c>
      <c r="P46" s="15">
        <v>0.23013698630136986</v>
      </c>
      <c r="Q46" s="15">
        <v>0.26849315068493151</v>
      </c>
      <c r="S46" s="13" t="s">
        <v>61</v>
      </c>
      <c r="T46" s="14">
        <v>0.17</v>
      </c>
      <c r="U46" s="15">
        <v>0.90860000000000007</v>
      </c>
      <c r="V46" s="15">
        <v>5.3100000000000001E-2</v>
      </c>
      <c r="W46" s="15">
        <v>3.0136986301369864E-2</v>
      </c>
      <c r="Y46" s="13" t="s">
        <v>61</v>
      </c>
      <c r="Z46" s="14">
        <v>0.17</v>
      </c>
      <c r="AA46" s="15">
        <v>4.5863013698630137</v>
      </c>
      <c r="AB46" s="15">
        <v>0.20273972602739726</v>
      </c>
      <c r="AC46" s="15">
        <v>0.25753424657534246</v>
      </c>
      <c r="AE46" s="13" t="s">
        <v>61</v>
      </c>
      <c r="AF46" s="14">
        <v>0.17</v>
      </c>
      <c r="AG46" s="15">
        <v>2.9452054794520546</v>
      </c>
      <c r="AH46" s="15">
        <v>0.13424657534246576</v>
      </c>
      <c r="AI46" s="15">
        <v>0.18904109589041096</v>
      </c>
      <c r="AK46" s="13" t="s">
        <v>61</v>
      </c>
      <c r="AL46" s="14">
        <v>0.17</v>
      </c>
      <c r="AM46" s="15">
        <v>2.6767123287671235</v>
      </c>
      <c r="AN46" s="15">
        <v>0.11506849315068493</v>
      </c>
      <c r="AO46" s="15">
        <v>0.15890410958904111</v>
      </c>
      <c r="AQ46" s="13" t="s">
        <v>61</v>
      </c>
      <c r="AR46" s="14">
        <v>0.17</v>
      </c>
      <c r="AS46" s="15">
        <v>4.7424657534246579</v>
      </c>
      <c r="AT46" s="15">
        <v>0.23013698630136986</v>
      </c>
      <c r="AU46" s="15">
        <v>0.2252054794520548</v>
      </c>
      <c r="AW46" s="13" t="s">
        <v>61</v>
      </c>
      <c r="AX46" s="14">
        <v>0.17</v>
      </c>
      <c r="AY46" s="15">
        <v>0.60799999999999998</v>
      </c>
      <c r="AZ46" s="15">
        <v>2.8799999999999999E-2</v>
      </c>
      <c r="BA46" s="15">
        <v>1.3698630136986301E-2</v>
      </c>
      <c r="BC46" s="13" t="s">
        <v>61</v>
      </c>
      <c r="BD46" s="14">
        <v>0.19</v>
      </c>
      <c r="BE46" s="15">
        <v>0.66400000000000003</v>
      </c>
      <c r="BF46" s="15">
        <v>3.5999999999999997E-2</v>
      </c>
      <c r="BG46" s="15">
        <v>2.1917808219178082E-2</v>
      </c>
      <c r="BI46" s="13" t="s">
        <v>61</v>
      </c>
      <c r="BJ46" s="14">
        <v>0.33</v>
      </c>
      <c r="BK46" s="15">
        <v>2.7449999999999997</v>
      </c>
      <c r="BL46" s="15">
        <v>0.1125</v>
      </c>
      <c r="BM46" s="15">
        <v>4.9315068493150684E-2</v>
      </c>
      <c r="BO46" s="13" t="s">
        <v>61</v>
      </c>
      <c r="BP46" s="14">
        <v>0.33</v>
      </c>
      <c r="BQ46" s="15">
        <v>0.93599999999999994</v>
      </c>
      <c r="BR46" s="15">
        <v>3.9E-2</v>
      </c>
      <c r="BS46" s="15">
        <v>2.7397260273972601E-2</v>
      </c>
      <c r="BU46" s="13" t="s">
        <v>61</v>
      </c>
      <c r="BV46" s="14">
        <v>0.48</v>
      </c>
      <c r="BW46" s="15">
        <v>0.51300000000000001</v>
      </c>
      <c r="BX46" s="15">
        <v>4.4370000000000007E-2</v>
      </c>
      <c r="BY46" s="15">
        <v>4.10958904109589E-3</v>
      </c>
      <c r="CA46" s="13" t="s">
        <v>61</v>
      </c>
      <c r="CB46" s="14">
        <v>5.7800000000000004E-2</v>
      </c>
      <c r="CC46" s="15">
        <v>4.2840000000000005E-3</v>
      </c>
      <c r="CD46" s="15">
        <v>0.36</v>
      </c>
      <c r="CE46" s="15">
        <v>0</v>
      </c>
    </row>
    <row r="47" spans="1:83" x14ac:dyDescent="0.25">
      <c r="A47" s="13" t="s">
        <v>62</v>
      </c>
      <c r="B47" s="14">
        <v>0.24</v>
      </c>
      <c r="C47" s="15">
        <v>7.1452054794520548</v>
      </c>
      <c r="D47" s="15">
        <v>0.41095890410958902</v>
      </c>
      <c r="E47" s="15">
        <v>0.43561643835616437</v>
      </c>
      <c r="G47" s="13" t="s">
        <v>62</v>
      </c>
      <c r="H47" s="14">
        <v>0.17</v>
      </c>
      <c r="I47" s="15">
        <v>3.4273972602739726</v>
      </c>
      <c r="J47" s="15">
        <v>0.18904109589041096</v>
      </c>
      <c r="K47" s="15">
        <v>0.21917808219178081</v>
      </c>
      <c r="M47" s="13" t="s">
        <v>62</v>
      </c>
      <c r="N47" s="14">
        <v>0.17</v>
      </c>
      <c r="O47" s="15">
        <v>4.7150684931506852</v>
      </c>
      <c r="P47" s="15">
        <v>0.22739726027397261</v>
      </c>
      <c r="Q47" s="15">
        <v>0.26575342465753427</v>
      </c>
      <c r="S47" s="13" t="s">
        <v>62</v>
      </c>
      <c r="T47" s="14">
        <v>0.17</v>
      </c>
      <c r="U47" s="15">
        <v>0.90860000000000007</v>
      </c>
      <c r="V47" s="15">
        <v>5.3100000000000001E-2</v>
      </c>
      <c r="W47" s="15">
        <v>2.7397260273972601E-2</v>
      </c>
      <c r="Y47" s="13" t="s">
        <v>62</v>
      </c>
      <c r="Z47" s="14">
        <v>0.17</v>
      </c>
      <c r="AA47" s="15">
        <v>4.558904109589041</v>
      </c>
      <c r="AB47" s="15">
        <v>0.2</v>
      </c>
      <c r="AC47" s="15">
        <v>0.25753424657534246</v>
      </c>
      <c r="AE47" s="13" t="s">
        <v>62</v>
      </c>
      <c r="AF47" s="14">
        <v>0.17</v>
      </c>
      <c r="AG47" s="15">
        <v>3</v>
      </c>
      <c r="AH47" s="15">
        <v>0.13698630136986301</v>
      </c>
      <c r="AI47" s="15">
        <v>0.18904109589041096</v>
      </c>
      <c r="AK47" s="13" t="s">
        <v>62</v>
      </c>
      <c r="AL47" s="14">
        <v>0.17</v>
      </c>
      <c r="AM47" s="15">
        <v>2.6630136986301371</v>
      </c>
      <c r="AN47" s="15">
        <v>0.11506849315068493</v>
      </c>
      <c r="AO47" s="15">
        <v>0.15890410958904111</v>
      </c>
      <c r="AQ47" s="13" t="s">
        <v>62</v>
      </c>
      <c r="AR47" s="14">
        <v>0.17</v>
      </c>
      <c r="AS47" s="15">
        <v>4.7150684931506852</v>
      </c>
      <c r="AT47" s="15">
        <v>0.22739726027397261</v>
      </c>
      <c r="AU47" s="15">
        <v>0.2252054794520548</v>
      </c>
      <c r="AW47" s="13" t="s">
        <v>62</v>
      </c>
      <c r="AX47" s="14">
        <v>0.17</v>
      </c>
      <c r="AY47" s="15">
        <v>0.60799999999999998</v>
      </c>
      <c r="AZ47" s="15">
        <v>2.8799999999999999E-2</v>
      </c>
      <c r="BA47" s="15">
        <v>1.3698630136986301E-2</v>
      </c>
      <c r="BC47" s="13" t="s">
        <v>62</v>
      </c>
      <c r="BD47" s="14">
        <v>0.19</v>
      </c>
      <c r="BE47" s="15">
        <v>0.66400000000000003</v>
      </c>
      <c r="BF47" s="15">
        <v>3.5999999999999997E-2</v>
      </c>
      <c r="BG47" s="15">
        <v>2.1917808219178082E-2</v>
      </c>
      <c r="BI47" s="13" t="s">
        <v>62</v>
      </c>
      <c r="BJ47" s="14">
        <v>0.33</v>
      </c>
      <c r="BK47" s="15">
        <v>2.7449999999999997</v>
      </c>
      <c r="BL47" s="15">
        <v>0.1125</v>
      </c>
      <c r="BM47" s="15">
        <v>4.9315068493150684E-2</v>
      </c>
      <c r="BO47" s="13" t="s">
        <v>62</v>
      </c>
      <c r="BP47" s="14">
        <v>0.33</v>
      </c>
      <c r="BQ47" s="15">
        <v>0.93599999999999994</v>
      </c>
      <c r="BR47" s="15">
        <v>3.9E-2</v>
      </c>
      <c r="BS47" s="15">
        <v>2.7397260273972601E-2</v>
      </c>
      <c r="BU47" s="13" t="s">
        <v>62</v>
      </c>
      <c r="BV47" s="14">
        <v>0.48</v>
      </c>
      <c r="BW47" s="15">
        <v>0.51300000000000001</v>
      </c>
      <c r="BX47" s="15">
        <v>4.4370000000000007E-2</v>
      </c>
      <c r="BY47" s="15">
        <v>4.10958904109589E-3</v>
      </c>
      <c r="CA47" s="13" t="s">
        <v>62</v>
      </c>
      <c r="CB47" s="14">
        <v>5.7800000000000004E-2</v>
      </c>
      <c r="CC47" s="15">
        <v>4.2840000000000005E-3</v>
      </c>
      <c r="CD47" s="15">
        <v>0.36</v>
      </c>
      <c r="CE47" s="15">
        <v>0</v>
      </c>
    </row>
    <row r="48" spans="1:83" x14ac:dyDescent="0.25">
      <c r="A48" s="13" t="s">
        <v>63</v>
      </c>
      <c r="B48" s="14">
        <v>0.24</v>
      </c>
      <c r="C48" s="15">
        <v>7.8931506849315065</v>
      </c>
      <c r="D48" s="15">
        <v>0.43835616438356162</v>
      </c>
      <c r="E48" s="15">
        <v>0.41369863013698632</v>
      </c>
      <c r="G48" s="13" t="s">
        <v>63</v>
      </c>
      <c r="H48" s="14">
        <v>0.17</v>
      </c>
      <c r="I48" s="15">
        <v>3.4273972602739726</v>
      </c>
      <c r="J48" s="15">
        <v>0.18904109589041096</v>
      </c>
      <c r="K48" s="15">
        <v>0.18904109589041096</v>
      </c>
      <c r="M48" s="13" t="s">
        <v>63</v>
      </c>
      <c r="N48" s="14">
        <v>0.17</v>
      </c>
      <c r="O48" s="15">
        <v>5.3589041095890408</v>
      </c>
      <c r="P48" s="15">
        <v>0.18904109589041096</v>
      </c>
      <c r="Q48" s="15">
        <v>0.28493150684931506</v>
      </c>
      <c r="S48" s="13" t="s">
        <v>63</v>
      </c>
      <c r="T48" s="14">
        <v>0.17</v>
      </c>
      <c r="U48" s="15">
        <v>0.90860000000000007</v>
      </c>
      <c r="V48" s="15">
        <v>5.3100000000000001E-2</v>
      </c>
      <c r="W48" s="15">
        <v>3.0136986301369864E-2</v>
      </c>
      <c r="Y48" s="13" t="s">
        <v>63</v>
      </c>
      <c r="Z48" s="14">
        <v>0.17</v>
      </c>
      <c r="AA48" s="15">
        <v>5.1808219178082195</v>
      </c>
      <c r="AB48" s="15">
        <v>0.16164383561643836</v>
      </c>
      <c r="AC48" s="15">
        <v>0.27397260273972601</v>
      </c>
      <c r="AE48" s="13" t="s">
        <v>63</v>
      </c>
      <c r="AF48" s="14">
        <v>0.17</v>
      </c>
      <c r="AG48" s="15">
        <v>3.3068493150684932</v>
      </c>
      <c r="AH48" s="15">
        <v>0.10410958904109589</v>
      </c>
      <c r="AI48" s="15">
        <v>0.20273972602739726</v>
      </c>
      <c r="AK48" s="13" t="s">
        <v>63</v>
      </c>
      <c r="AL48" s="14">
        <v>0.17</v>
      </c>
      <c r="AM48" s="15">
        <v>3.0575342465753423</v>
      </c>
      <c r="AN48" s="15">
        <v>9.0410958904109592E-2</v>
      </c>
      <c r="AO48" s="15">
        <v>0.16986301369863013</v>
      </c>
      <c r="AQ48" s="13" t="s">
        <v>63</v>
      </c>
      <c r="AR48" s="14">
        <v>0.17</v>
      </c>
      <c r="AS48" s="15">
        <v>5.3589041095890408</v>
      </c>
      <c r="AT48" s="15">
        <v>0.18904109589041096</v>
      </c>
      <c r="AU48" s="15">
        <v>0.2252054794520548</v>
      </c>
      <c r="AW48" s="13" t="s">
        <v>63</v>
      </c>
      <c r="AX48" s="14">
        <v>0.17</v>
      </c>
      <c r="AY48" s="15">
        <v>0.60799999999999998</v>
      </c>
      <c r="AZ48" s="15">
        <v>2.8799999999999999E-2</v>
      </c>
      <c r="BA48" s="15">
        <v>1.3698630136986301E-2</v>
      </c>
      <c r="BC48" s="13" t="s">
        <v>63</v>
      </c>
      <c r="BD48" s="14">
        <v>0.19</v>
      </c>
      <c r="BE48" s="15">
        <v>0.66400000000000003</v>
      </c>
      <c r="BF48" s="15">
        <v>3.5999999999999997E-2</v>
      </c>
      <c r="BG48" s="15">
        <v>2.1917808219178082E-2</v>
      </c>
      <c r="BI48" s="13" t="s">
        <v>63</v>
      </c>
      <c r="BJ48" s="14">
        <v>0.33</v>
      </c>
      <c r="BK48" s="15">
        <v>2.7449999999999997</v>
      </c>
      <c r="BL48" s="15">
        <v>0.1125</v>
      </c>
      <c r="BM48" s="15">
        <v>4.9315068493150684E-2</v>
      </c>
      <c r="BO48" s="13" t="s">
        <v>63</v>
      </c>
      <c r="BP48" s="14">
        <v>0.33</v>
      </c>
      <c r="BQ48" s="15">
        <v>0.93599999999999994</v>
      </c>
      <c r="BR48" s="15">
        <v>3.9E-2</v>
      </c>
      <c r="BS48" s="15">
        <v>2.7397260273972601E-2</v>
      </c>
      <c r="BU48" s="13" t="s">
        <v>63</v>
      </c>
      <c r="BV48" s="14">
        <v>0.48</v>
      </c>
      <c r="BW48" s="15">
        <v>0.51300000000000001</v>
      </c>
      <c r="BX48" s="15">
        <v>4.4370000000000007E-2</v>
      </c>
      <c r="BY48" s="15">
        <v>4.10958904109589E-3</v>
      </c>
      <c r="CA48" s="13" t="s">
        <v>63</v>
      </c>
      <c r="CB48" s="14">
        <v>5.7800000000000004E-2</v>
      </c>
      <c r="CC48" s="15">
        <v>4.2840000000000005E-3</v>
      </c>
      <c r="CD48" s="15">
        <v>0.36</v>
      </c>
      <c r="CE48" s="15">
        <v>0</v>
      </c>
    </row>
    <row r="49" spans="1:83" x14ac:dyDescent="0.25">
      <c r="A49" s="13" t="s">
        <v>64</v>
      </c>
      <c r="B49" s="14">
        <v>0.24</v>
      </c>
      <c r="C49" s="15">
        <v>6.2164383561643834</v>
      </c>
      <c r="D49" s="15">
        <v>0.36712328767123287</v>
      </c>
      <c r="E49" s="15">
        <v>0.34520547945205482</v>
      </c>
      <c r="G49" s="13" t="s">
        <v>64</v>
      </c>
      <c r="H49" s="14">
        <v>0.17</v>
      </c>
      <c r="I49" s="15">
        <v>3.4273972602739726</v>
      </c>
      <c r="J49" s="15">
        <v>0.18904109589041096</v>
      </c>
      <c r="K49" s="15">
        <v>0.2</v>
      </c>
      <c r="M49" s="13" t="s">
        <v>64</v>
      </c>
      <c r="N49" s="14">
        <v>0.17</v>
      </c>
      <c r="O49" s="15">
        <v>4.7424657534246579</v>
      </c>
      <c r="P49" s="15">
        <v>0.23013698630136986</v>
      </c>
      <c r="Q49" s="15">
        <v>0.26849315068493151</v>
      </c>
      <c r="S49" s="13" t="s">
        <v>64</v>
      </c>
      <c r="T49" s="14">
        <v>0.17</v>
      </c>
      <c r="U49" s="15">
        <v>0.90860000000000007</v>
      </c>
      <c r="V49" s="15">
        <v>5.3100000000000001E-2</v>
      </c>
      <c r="W49" s="15">
        <v>3.0136986301369864E-2</v>
      </c>
      <c r="Y49" s="13" t="s">
        <v>64</v>
      </c>
      <c r="Z49" s="14">
        <v>0.17</v>
      </c>
      <c r="AA49" s="15">
        <v>4.5863013698630137</v>
      </c>
      <c r="AB49" s="15">
        <v>0.20273972602739726</v>
      </c>
      <c r="AC49" s="15">
        <v>0.25753424657534246</v>
      </c>
      <c r="AE49" s="13" t="s">
        <v>64</v>
      </c>
      <c r="AF49" s="14">
        <v>0.17</v>
      </c>
      <c r="AG49" s="15">
        <v>2.9945205479452053</v>
      </c>
      <c r="AH49" s="15">
        <v>0.13972602739726028</v>
      </c>
      <c r="AI49" s="15">
        <v>0.18904109589041096</v>
      </c>
      <c r="AK49" s="13" t="s">
        <v>64</v>
      </c>
      <c r="AL49" s="14">
        <v>0.17</v>
      </c>
      <c r="AM49" s="15">
        <v>2.6767123287671235</v>
      </c>
      <c r="AN49" s="15">
        <v>0.11506849315068493</v>
      </c>
      <c r="AO49" s="15">
        <v>0.15890410958904111</v>
      </c>
      <c r="AQ49" s="13" t="s">
        <v>64</v>
      </c>
      <c r="AR49" s="14">
        <v>0.17</v>
      </c>
      <c r="AS49" s="15">
        <v>4.7424657534246579</v>
      </c>
      <c r="AT49" s="15">
        <v>0.23013698630136986</v>
      </c>
      <c r="AU49" s="15">
        <v>0.2252054794520548</v>
      </c>
      <c r="AW49" s="13" t="s">
        <v>64</v>
      </c>
      <c r="AX49" s="14">
        <v>0.17</v>
      </c>
      <c r="AY49" s="15">
        <v>0.60799999999999998</v>
      </c>
      <c r="AZ49" s="15">
        <v>2.8799999999999999E-2</v>
      </c>
      <c r="BA49" s="15">
        <v>1.3698630136986301E-2</v>
      </c>
      <c r="BC49" s="13" t="s">
        <v>64</v>
      </c>
      <c r="BD49" s="14">
        <v>0.19</v>
      </c>
      <c r="BE49" s="15">
        <v>0.66400000000000003</v>
      </c>
      <c r="BF49" s="15">
        <v>3.5999999999999997E-2</v>
      </c>
      <c r="BG49" s="15">
        <v>2.1917808219178082E-2</v>
      </c>
      <c r="BI49" s="13" t="s">
        <v>64</v>
      </c>
      <c r="BJ49" s="14">
        <v>0.33</v>
      </c>
      <c r="BK49" s="15">
        <v>2.7449999999999997</v>
      </c>
      <c r="BL49" s="15">
        <v>0.1125</v>
      </c>
      <c r="BM49" s="15">
        <v>4.9315068493150684E-2</v>
      </c>
      <c r="BO49" s="13" t="s">
        <v>64</v>
      </c>
      <c r="BP49" s="14">
        <v>0.33</v>
      </c>
      <c r="BQ49" s="15">
        <v>0.93599999999999994</v>
      </c>
      <c r="BR49" s="15">
        <v>3.9E-2</v>
      </c>
      <c r="BS49" s="15">
        <v>2.7397260273972601E-2</v>
      </c>
      <c r="BU49" s="13" t="s">
        <v>64</v>
      </c>
      <c r="BV49" s="14">
        <v>0.48</v>
      </c>
      <c r="BW49" s="15">
        <v>0.51300000000000001</v>
      </c>
      <c r="BX49" s="15">
        <v>4.4370000000000007E-2</v>
      </c>
      <c r="BY49" s="15">
        <v>4.10958904109589E-3</v>
      </c>
      <c r="CA49" s="13" t="s">
        <v>64</v>
      </c>
      <c r="CB49" s="14">
        <v>5.7800000000000004E-2</v>
      </c>
      <c r="CC49" s="15">
        <v>4.2840000000000005E-3</v>
      </c>
      <c r="CD49" s="15">
        <v>0.36</v>
      </c>
      <c r="CE49" s="15">
        <v>0</v>
      </c>
    </row>
    <row r="50" spans="1:83" x14ac:dyDescent="0.25">
      <c r="A50" s="13" t="s">
        <v>65</v>
      </c>
      <c r="B50" s="14">
        <v>0.24</v>
      </c>
      <c r="C50" s="15">
        <v>7.6575342465753424</v>
      </c>
      <c r="D50" s="15">
        <v>0.43013698630136987</v>
      </c>
      <c r="E50" s="15">
        <v>0.38082191780821917</v>
      </c>
      <c r="G50" s="13" t="s">
        <v>65</v>
      </c>
      <c r="H50" s="14">
        <v>0.17</v>
      </c>
      <c r="I50" s="15">
        <v>3.4273972602739726</v>
      </c>
      <c r="J50" s="15">
        <v>0.18904109589041096</v>
      </c>
      <c r="K50" s="15">
        <v>0.17808219178082191</v>
      </c>
      <c r="M50" s="13" t="s">
        <v>65</v>
      </c>
      <c r="N50" s="14">
        <v>0.17</v>
      </c>
      <c r="O50" s="15">
        <v>4.5013698630136982</v>
      </c>
      <c r="P50" s="15">
        <v>0.23287671232876711</v>
      </c>
      <c r="Q50" s="15">
        <v>0.26027397260273971</v>
      </c>
      <c r="S50" s="13" t="s">
        <v>65</v>
      </c>
      <c r="T50" s="14">
        <v>0.17</v>
      </c>
      <c r="U50" s="15">
        <v>0.90860000000000007</v>
      </c>
      <c r="V50" s="15">
        <v>5.3100000000000001E-2</v>
      </c>
      <c r="W50" s="15">
        <v>2.7397260273972601E-2</v>
      </c>
      <c r="Y50" s="13" t="s">
        <v>65</v>
      </c>
      <c r="Z50" s="14">
        <v>0.17</v>
      </c>
      <c r="AA50" s="15">
        <v>4.353424657534247</v>
      </c>
      <c r="AB50" s="15">
        <v>0.20547945205479451</v>
      </c>
      <c r="AC50" s="15">
        <v>0.25205479452054796</v>
      </c>
      <c r="AE50" s="13" t="s">
        <v>65</v>
      </c>
      <c r="AF50" s="14">
        <v>0.17</v>
      </c>
      <c r="AG50" s="15">
        <v>2.8328767123287673</v>
      </c>
      <c r="AH50" s="15">
        <v>0.13972602739726028</v>
      </c>
      <c r="AI50" s="15">
        <v>0.18630136986301371</v>
      </c>
      <c r="AK50" s="13" t="s">
        <v>65</v>
      </c>
      <c r="AL50" s="14">
        <v>0.17</v>
      </c>
      <c r="AM50" s="15">
        <v>2.5315068493150683</v>
      </c>
      <c r="AN50" s="15">
        <v>0.11780821917808219</v>
      </c>
      <c r="AO50" s="15">
        <v>0.15342465753424658</v>
      </c>
      <c r="AQ50" s="13" t="s">
        <v>65</v>
      </c>
      <c r="AR50" s="14">
        <v>0.17</v>
      </c>
      <c r="AS50" s="15">
        <v>4.5013698630136982</v>
      </c>
      <c r="AT50" s="15">
        <v>0.23287671232876711</v>
      </c>
      <c r="AU50" s="15">
        <v>0.2252054794520548</v>
      </c>
      <c r="AW50" s="13" t="s">
        <v>65</v>
      </c>
      <c r="AX50" s="14">
        <v>0.17</v>
      </c>
      <c r="AY50" s="15">
        <v>0.60799999999999998</v>
      </c>
      <c r="AZ50" s="15">
        <v>2.8799999999999999E-2</v>
      </c>
      <c r="BA50" s="15">
        <v>1.3698630136986301E-2</v>
      </c>
      <c r="BC50" s="13" t="s">
        <v>65</v>
      </c>
      <c r="BD50" s="14">
        <v>0.19</v>
      </c>
      <c r="BE50" s="15">
        <v>0.66400000000000003</v>
      </c>
      <c r="BF50" s="15">
        <v>3.5999999999999997E-2</v>
      </c>
      <c r="BG50" s="15">
        <v>2.1917808219178082E-2</v>
      </c>
      <c r="BI50" s="13" t="s">
        <v>65</v>
      </c>
      <c r="BJ50" s="14">
        <v>0.33</v>
      </c>
      <c r="BK50" s="15">
        <v>2.7449999999999997</v>
      </c>
      <c r="BL50" s="15">
        <v>0.1125</v>
      </c>
      <c r="BM50" s="15">
        <v>4.9315068493150684E-2</v>
      </c>
      <c r="BO50" s="13" t="s">
        <v>65</v>
      </c>
      <c r="BP50" s="14">
        <v>0.33</v>
      </c>
      <c r="BQ50" s="15">
        <v>0.93599999999999994</v>
      </c>
      <c r="BR50" s="15">
        <v>3.9E-2</v>
      </c>
      <c r="BS50" s="15">
        <v>2.7397260273972601E-2</v>
      </c>
      <c r="BU50" s="13" t="s">
        <v>65</v>
      </c>
      <c r="BV50" s="14">
        <v>0.48</v>
      </c>
      <c r="BW50" s="15">
        <v>0.51300000000000001</v>
      </c>
      <c r="BX50" s="15">
        <v>4.4370000000000007E-2</v>
      </c>
      <c r="BY50" s="15">
        <v>4.10958904109589E-3</v>
      </c>
      <c r="CA50" s="13" t="s">
        <v>65</v>
      </c>
      <c r="CB50" s="14">
        <v>5.7800000000000004E-2</v>
      </c>
      <c r="CC50" s="15">
        <v>4.2840000000000005E-3</v>
      </c>
      <c r="CD50" s="15">
        <v>0.36</v>
      </c>
      <c r="CE50" s="15">
        <v>0</v>
      </c>
    </row>
    <row r="51" spans="1:83" x14ac:dyDescent="0.25">
      <c r="A51" s="13" t="s">
        <v>66</v>
      </c>
      <c r="B51" s="14">
        <v>0.24</v>
      </c>
      <c r="C51" s="15">
        <v>7.6301369863013697</v>
      </c>
      <c r="D51" s="15">
        <v>0.42739726027397262</v>
      </c>
      <c r="E51" s="15">
        <v>0.37808219178082192</v>
      </c>
      <c r="G51" s="13" t="s">
        <v>66</v>
      </c>
      <c r="H51" s="14">
        <v>0.17</v>
      </c>
      <c r="I51" s="15">
        <v>3.4273972602739726</v>
      </c>
      <c r="J51" s="15">
        <v>0.18904109589041096</v>
      </c>
      <c r="K51" s="15">
        <v>0.17808219178082191</v>
      </c>
      <c r="M51" s="13" t="s">
        <v>66</v>
      </c>
      <c r="N51" s="14">
        <v>0.17</v>
      </c>
      <c r="O51" s="15">
        <v>5.3589041095890408</v>
      </c>
      <c r="P51" s="15">
        <v>0.18904109589041096</v>
      </c>
      <c r="Q51" s="15">
        <v>0.28493150684931506</v>
      </c>
      <c r="S51" s="13" t="s">
        <v>66</v>
      </c>
      <c r="T51" s="14">
        <v>0.17</v>
      </c>
      <c r="U51" s="15">
        <v>0.90860000000000007</v>
      </c>
      <c r="V51" s="15">
        <v>5.3100000000000001E-2</v>
      </c>
      <c r="W51" s="15">
        <v>3.0136986301369864E-2</v>
      </c>
      <c r="Y51" s="13" t="s">
        <v>66</v>
      </c>
      <c r="Z51" s="14">
        <v>0.17</v>
      </c>
      <c r="AA51" s="15">
        <v>5.1808219178082195</v>
      </c>
      <c r="AB51" s="15">
        <v>0.16164383561643836</v>
      </c>
      <c r="AC51" s="15">
        <v>0.27397260273972601</v>
      </c>
      <c r="AE51" s="13" t="s">
        <v>66</v>
      </c>
      <c r="AF51" s="14">
        <v>0.17</v>
      </c>
      <c r="AG51" s="15">
        <v>3.4027397260273973</v>
      </c>
      <c r="AH51" s="15">
        <v>0.1095890410958904</v>
      </c>
      <c r="AI51" s="15">
        <v>0.20273972602739726</v>
      </c>
      <c r="AK51" s="13" t="s">
        <v>66</v>
      </c>
      <c r="AL51" s="14">
        <v>0.17</v>
      </c>
      <c r="AM51" s="15">
        <v>3.0575342465753423</v>
      </c>
      <c r="AN51" s="15">
        <v>9.0410958904109592E-2</v>
      </c>
      <c r="AO51" s="15">
        <v>0.16986301369863013</v>
      </c>
      <c r="AQ51" s="13" t="s">
        <v>66</v>
      </c>
      <c r="AR51" s="14">
        <v>0.17</v>
      </c>
      <c r="AS51" s="15">
        <v>5.3589041095890408</v>
      </c>
      <c r="AT51" s="15">
        <v>0.18904109589041096</v>
      </c>
      <c r="AU51" s="15">
        <v>0.2252054794520548</v>
      </c>
      <c r="AW51" s="13" t="s">
        <v>66</v>
      </c>
      <c r="AX51" s="14">
        <v>0.17</v>
      </c>
      <c r="AY51" s="15">
        <v>0.60799999999999998</v>
      </c>
      <c r="AZ51" s="15">
        <v>2.8799999999999999E-2</v>
      </c>
      <c r="BA51" s="15">
        <v>1.3698630136986301E-2</v>
      </c>
      <c r="BC51" s="13" t="s">
        <v>66</v>
      </c>
      <c r="BD51" s="14">
        <v>0.19</v>
      </c>
      <c r="BE51" s="15">
        <v>0.66400000000000003</v>
      </c>
      <c r="BF51" s="15">
        <v>3.5999999999999997E-2</v>
      </c>
      <c r="BG51" s="15">
        <v>2.1917808219178082E-2</v>
      </c>
      <c r="BI51" s="13" t="s">
        <v>66</v>
      </c>
      <c r="BJ51" s="14">
        <v>0.33</v>
      </c>
      <c r="BK51" s="15">
        <v>2.7449999999999997</v>
      </c>
      <c r="BL51" s="15">
        <v>0.1125</v>
      </c>
      <c r="BM51" s="15">
        <v>4.9315068493150684E-2</v>
      </c>
      <c r="BO51" s="13" t="s">
        <v>66</v>
      </c>
      <c r="BP51" s="14">
        <v>0.33</v>
      </c>
      <c r="BQ51" s="15">
        <v>0.93599999999999994</v>
      </c>
      <c r="BR51" s="15">
        <v>3.9E-2</v>
      </c>
      <c r="BS51" s="15">
        <v>2.7397260273972601E-2</v>
      </c>
      <c r="BU51" s="13" t="s">
        <v>66</v>
      </c>
      <c r="BV51" s="14">
        <v>0.48</v>
      </c>
      <c r="BW51" s="15">
        <v>0.51300000000000001</v>
      </c>
      <c r="BX51" s="15">
        <v>4.4370000000000007E-2</v>
      </c>
      <c r="BY51" s="15">
        <v>4.10958904109589E-3</v>
      </c>
      <c r="CA51" s="13" t="s">
        <v>66</v>
      </c>
      <c r="CB51" s="14">
        <v>5.7800000000000004E-2</v>
      </c>
      <c r="CC51" s="15">
        <v>4.2840000000000005E-3</v>
      </c>
      <c r="CD51" s="15">
        <v>0.36</v>
      </c>
      <c r="CE51" s="15">
        <v>0</v>
      </c>
    </row>
    <row r="54" spans="1:83" x14ac:dyDescent="0.25">
      <c r="A54" s="16" t="s">
        <v>67</v>
      </c>
    </row>
    <row r="55" spans="1:83" x14ac:dyDescent="0.25">
      <c r="A55" s="11" t="s">
        <v>68</v>
      </c>
      <c r="B55" s="17" t="s">
        <v>69</v>
      </c>
    </row>
    <row r="56" spans="1:83" x14ac:dyDescent="0.25">
      <c r="A56" s="11" t="s">
        <v>70</v>
      </c>
      <c r="B56" s="17" t="s">
        <v>71</v>
      </c>
    </row>
    <row r="57" spans="1:83" x14ac:dyDescent="0.25">
      <c r="A57" s="11" t="s">
        <v>72</v>
      </c>
      <c r="B57" s="17"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3D93-C2BD-45F8-AEC1-91DDCBFC37EA}">
  <dimension ref="A1:C21"/>
  <sheetViews>
    <sheetView showGridLines="0" workbookViewId="0">
      <selection activeCell="A2" sqref="A2"/>
    </sheetView>
  </sheetViews>
  <sheetFormatPr defaultRowHeight="15" x14ac:dyDescent="0.25"/>
  <cols>
    <col min="1" max="1" width="30.42578125" customWidth="1"/>
    <col min="2" max="2" width="20.28515625" customWidth="1"/>
    <col min="3" max="3" width="22.85546875" customWidth="1"/>
  </cols>
  <sheetData>
    <row r="1" spans="1:3" x14ac:dyDescent="0.25">
      <c r="A1" s="4" t="s">
        <v>74</v>
      </c>
    </row>
    <row r="2" spans="1:3" ht="52.5" x14ac:dyDescent="0.25">
      <c r="A2" s="5" t="s">
        <v>75</v>
      </c>
      <c r="B2" s="5" t="s">
        <v>76</v>
      </c>
      <c r="C2" s="6" t="s">
        <v>77</v>
      </c>
    </row>
    <row r="3" spans="1:3" x14ac:dyDescent="0.25">
      <c r="A3" s="31">
        <v>-40</v>
      </c>
      <c r="B3" s="31">
        <v>0.84</v>
      </c>
      <c r="C3" s="45">
        <v>0.01</v>
      </c>
    </row>
    <row r="4" spans="1:3" x14ac:dyDescent="0.25">
      <c r="A4" s="31">
        <v>-30</v>
      </c>
      <c r="B4" s="31">
        <v>0.82</v>
      </c>
      <c r="C4" s="45"/>
    </row>
    <row r="5" spans="1:3" x14ac:dyDescent="0.25">
      <c r="A5" s="31">
        <v>-20</v>
      </c>
      <c r="B5" s="31">
        <v>0.8</v>
      </c>
      <c r="C5" s="45"/>
    </row>
    <row r="6" spans="1:3" x14ac:dyDescent="0.25">
      <c r="A6" s="31">
        <v>-10</v>
      </c>
      <c r="B6" s="31">
        <v>0.79</v>
      </c>
      <c r="C6" s="45"/>
    </row>
    <row r="7" spans="1:3" x14ac:dyDescent="0.25">
      <c r="A7" s="31">
        <v>0</v>
      </c>
      <c r="B7" s="31">
        <v>0.77</v>
      </c>
      <c r="C7" s="45"/>
    </row>
    <row r="8" spans="1:3" x14ac:dyDescent="0.25">
      <c r="A8" s="31">
        <v>10</v>
      </c>
      <c r="B8" s="31">
        <v>0.75</v>
      </c>
      <c r="C8" s="45"/>
    </row>
    <row r="9" spans="1:3" x14ac:dyDescent="0.25">
      <c r="A9" s="31">
        <v>20</v>
      </c>
      <c r="B9" s="31">
        <v>0.74</v>
      </c>
      <c r="C9" s="45"/>
    </row>
    <row r="10" spans="1:3" x14ac:dyDescent="0.25">
      <c r="A10" s="31">
        <v>30</v>
      </c>
      <c r="B10" s="31">
        <v>0.72</v>
      </c>
      <c r="C10" s="45"/>
    </row>
    <row r="11" spans="1:3" x14ac:dyDescent="0.25">
      <c r="A11" s="31">
        <v>40</v>
      </c>
      <c r="B11" s="31">
        <v>0.71</v>
      </c>
      <c r="C11" s="45"/>
    </row>
    <row r="12" spans="1:3" x14ac:dyDescent="0.25">
      <c r="A12" s="31">
        <v>50</v>
      </c>
      <c r="B12" s="31">
        <v>0.69</v>
      </c>
      <c r="C12" s="45"/>
    </row>
    <row r="13" spans="1:3" x14ac:dyDescent="0.25">
      <c r="A13" s="32">
        <v>60</v>
      </c>
      <c r="B13" s="32">
        <v>0.68</v>
      </c>
      <c r="C13" s="46">
        <v>1.4999999999999999E-2</v>
      </c>
    </row>
    <row r="14" spans="1:3" x14ac:dyDescent="0.25">
      <c r="A14" s="32">
        <v>70</v>
      </c>
      <c r="B14" s="32">
        <v>0.67</v>
      </c>
      <c r="C14" s="46"/>
    </row>
    <row r="15" spans="1:3" x14ac:dyDescent="0.25">
      <c r="A15" s="31">
        <v>80</v>
      </c>
      <c r="B15" s="31">
        <v>0.65</v>
      </c>
      <c r="C15" s="45">
        <v>0.02</v>
      </c>
    </row>
    <row r="16" spans="1:3" x14ac:dyDescent="0.25">
      <c r="A16" s="31">
        <v>90</v>
      </c>
      <c r="B16" s="31">
        <v>0.64</v>
      </c>
      <c r="C16" s="45"/>
    </row>
    <row r="17" spans="1:3" x14ac:dyDescent="0.25">
      <c r="A17" s="31">
        <v>100</v>
      </c>
      <c r="B17" s="31">
        <v>0.63</v>
      </c>
      <c r="C17" s="45"/>
    </row>
    <row r="19" spans="1:3" x14ac:dyDescent="0.25">
      <c r="A19" s="7" t="s">
        <v>78</v>
      </c>
    </row>
    <row r="20" spans="1:3" x14ac:dyDescent="0.25">
      <c r="A20" s="7" t="s">
        <v>79</v>
      </c>
    </row>
    <row r="21" spans="1:3" x14ac:dyDescent="0.25">
      <c r="A21" s="8" t="s">
        <v>80</v>
      </c>
    </row>
  </sheetData>
  <mergeCells count="3">
    <mergeCell ref="C3:C12"/>
    <mergeCell ref="C13:C14"/>
    <mergeCell ref="C15: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DD3FF-BA5B-49CF-8566-7391A1878F8C}">
  <dimension ref="A1:D76"/>
  <sheetViews>
    <sheetView showGridLines="0" workbookViewId="0">
      <selection activeCell="F7" sqref="F7"/>
    </sheetView>
  </sheetViews>
  <sheetFormatPr defaultRowHeight="15" x14ac:dyDescent="0.25"/>
  <cols>
    <col min="1" max="1" width="31.140625" customWidth="1"/>
    <col min="2" max="2" width="20.7109375" customWidth="1"/>
    <col min="3" max="3" width="16.85546875" customWidth="1"/>
    <col min="4" max="4" width="20" customWidth="1"/>
  </cols>
  <sheetData>
    <row r="1" spans="1:4" x14ac:dyDescent="0.25">
      <c r="A1" s="48" t="s">
        <v>286</v>
      </c>
      <c r="B1" s="48"/>
      <c r="C1" s="18"/>
      <c r="D1" s="18"/>
    </row>
    <row r="2" spans="1:4" x14ac:dyDescent="0.25">
      <c r="A2" s="19" t="s">
        <v>81</v>
      </c>
      <c r="B2" s="20"/>
      <c r="C2" s="20"/>
      <c r="D2" s="20"/>
    </row>
    <row r="3" spans="1:4" x14ac:dyDescent="0.25">
      <c r="A3" s="21" t="s">
        <v>82</v>
      </c>
      <c r="B3" s="22" t="s">
        <v>83</v>
      </c>
      <c r="C3" s="49" t="s">
        <v>84</v>
      </c>
      <c r="D3" s="50"/>
    </row>
    <row r="4" spans="1:4" x14ac:dyDescent="0.25">
      <c r="A4" s="23" t="s">
        <v>85</v>
      </c>
      <c r="B4" s="24" t="s">
        <v>86</v>
      </c>
      <c r="C4" s="24" t="s">
        <v>87</v>
      </c>
      <c r="D4" s="24" t="s">
        <v>88</v>
      </c>
    </row>
    <row r="5" spans="1:4" x14ac:dyDescent="0.25">
      <c r="A5" s="25" t="s">
        <v>89</v>
      </c>
      <c r="B5" s="26">
        <v>25.09</v>
      </c>
      <c r="C5" s="26">
        <v>103.69</v>
      </c>
      <c r="D5" s="27">
        <f>C5*B5</f>
        <v>2601.5821000000001</v>
      </c>
    </row>
    <row r="6" spans="1:4" x14ac:dyDescent="0.25">
      <c r="A6" s="25" t="s">
        <v>90</v>
      </c>
      <c r="B6" s="26">
        <v>24.93</v>
      </c>
      <c r="C6" s="26">
        <v>93.28</v>
      </c>
      <c r="D6" s="27">
        <f t="shared" ref="D6:D13" si="0">C6*B6</f>
        <v>2325.4704000000002</v>
      </c>
    </row>
    <row r="7" spans="1:4" x14ac:dyDescent="0.25">
      <c r="A7" s="25" t="s">
        <v>91</v>
      </c>
      <c r="B7" s="26">
        <v>17.25</v>
      </c>
      <c r="C7" s="26">
        <v>97.17</v>
      </c>
      <c r="D7" s="27">
        <f t="shared" si="0"/>
        <v>1676.1825000000001</v>
      </c>
    </row>
    <row r="8" spans="1:4" x14ac:dyDescent="0.25">
      <c r="A8" s="25" t="s">
        <v>92</v>
      </c>
      <c r="B8" s="26">
        <v>14.21</v>
      </c>
      <c r="C8" s="26">
        <v>97.72</v>
      </c>
      <c r="D8" s="27">
        <f t="shared" si="0"/>
        <v>1388.6012000000001</v>
      </c>
    </row>
    <row r="9" spans="1:4" x14ac:dyDescent="0.25">
      <c r="A9" s="25" t="s">
        <v>93</v>
      </c>
      <c r="B9" s="26">
        <v>24.8</v>
      </c>
      <c r="C9" s="26">
        <v>113.67</v>
      </c>
      <c r="D9" s="27">
        <f t="shared" si="0"/>
        <v>2819.0160000000001</v>
      </c>
    </row>
    <row r="10" spans="1:4" x14ac:dyDescent="0.25">
      <c r="A10" s="25" t="s">
        <v>94</v>
      </c>
      <c r="B10" s="26">
        <v>21.39</v>
      </c>
      <c r="C10" s="26">
        <v>94.27</v>
      </c>
      <c r="D10" s="27">
        <f t="shared" si="0"/>
        <v>2016.4352999999999</v>
      </c>
    </row>
    <row r="11" spans="1:4" x14ac:dyDescent="0.25">
      <c r="A11" s="25" t="s">
        <v>95</v>
      </c>
      <c r="B11" s="26">
        <v>26.28</v>
      </c>
      <c r="C11" s="26">
        <v>93.9</v>
      </c>
      <c r="D11" s="27">
        <f t="shared" si="0"/>
        <v>2467.6920000000005</v>
      </c>
    </row>
    <row r="12" spans="1:4" x14ac:dyDescent="0.25">
      <c r="A12" s="25" t="s">
        <v>96</v>
      </c>
      <c r="B12" s="26">
        <v>22.35</v>
      </c>
      <c r="C12" s="26">
        <v>94.67</v>
      </c>
      <c r="D12" s="27">
        <f t="shared" si="0"/>
        <v>2115.8745000000004</v>
      </c>
    </row>
    <row r="13" spans="1:4" x14ac:dyDescent="0.25">
      <c r="A13" s="25" t="s">
        <v>97</v>
      </c>
      <c r="B13" s="26">
        <v>19.73</v>
      </c>
      <c r="C13" s="26">
        <v>95.52</v>
      </c>
      <c r="D13" s="27">
        <f t="shared" si="0"/>
        <v>1884.6096</v>
      </c>
    </row>
    <row r="14" spans="1:4" x14ac:dyDescent="0.25">
      <c r="A14" s="23" t="s">
        <v>98</v>
      </c>
      <c r="B14" s="24" t="s">
        <v>99</v>
      </c>
      <c r="C14" s="24" t="s">
        <v>87</v>
      </c>
      <c r="D14" s="24" t="s">
        <v>100</v>
      </c>
    </row>
    <row r="15" spans="1:4" x14ac:dyDescent="0.25">
      <c r="A15" s="25" t="s">
        <v>101</v>
      </c>
      <c r="B15" s="28">
        <f>1.026*10^-3</f>
        <v>1.026E-3</v>
      </c>
      <c r="C15" s="26">
        <v>53.06</v>
      </c>
      <c r="D15" s="27">
        <f>C15*B15</f>
        <v>5.4439560000000005E-2</v>
      </c>
    </row>
    <row r="16" spans="1:4" x14ac:dyDescent="0.25">
      <c r="A16" s="23" t="s">
        <v>102</v>
      </c>
      <c r="B16" s="24" t="s">
        <v>103</v>
      </c>
      <c r="C16" s="24" t="s">
        <v>87</v>
      </c>
      <c r="D16" s="24" t="s">
        <v>104</v>
      </c>
    </row>
    <row r="17" spans="1:4" x14ac:dyDescent="0.25">
      <c r="A17" s="25" t="s">
        <v>105</v>
      </c>
      <c r="B17" s="26">
        <v>0.13900000000000001</v>
      </c>
      <c r="C17" s="26">
        <v>73.25</v>
      </c>
      <c r="D17" s="27">
        <f>C17*B17</f>
        <v>10.181750000000001</v>
      </c>
    </row>
    <row r="18" spans="1:4" x14ac:dyDescent="0.25">
      <c r="A18" s="25" t="s">
        <v>106</v>
      </c>
      <c r="B18" s="26">
        <v>0.13800000000000001</v>
      </c>
      <c r="C18" s="26">
        <v>73.959999999999994</v>
      </c>
      <c r="D18" s="27">
        <f t="shared" ref="D18:D71" si="1">C18*B18</f>
        <v>10.206479999999999</v>
      </c>
    </row>
    <row r="19" spans="1:4" x14ac:dyDescent="0.25">
      <c r="A19" s="25" t="s">
        <v>107</v>
      </c>
      <c r="B19" s="26">
        <v>0.14599999999999999</v>
      </c>
      <c r="C19" s="26">
        <v>75.040000000000006</v>
      </c>
      <c r="D19" s="27">
        <f t="shared" si="1"/>
        <v>10.95584</v>
      </c>
    </row>
    <row r="20" spans="1:4" x14ac:dyDescent="0.25">
      <c r="A20" s="25" t="s">
        <v>108</v>
      </c>
      <c r="B20" s="26">
        <v>0.14000000000000001</v>
      </c>
      <c r="C20" s="26">
        <v>72.930000000000007</v>
      </c>
      <c r="D20" s="27">
        <f t="shared" si="1"/>
        <v>10.210200000000002</v>
      </c>
    </row>
    <row r="21" spans="1:4" x14ac:dyDescent="0.25">
      <c r="A21" s="25" t="s">
        <v>109</v>
      </c>
      <c r="B21" s="26">
        <v>0.15</v>
      </c>
      <c r="C21" s="26">
        <v>75.099999999999994</v>
      </c>
      <c r="D21" s="27">
        <f t="shared" si="1"/>
        <v>11.264999999999999</v>
      </c>
    </row>
    <row r="22" spans="1:4" x14ac:dyDescent="0.25">
      <c r="A22" s="25" t="s">
        <v>110</v>
      </c>
      <c r="B22" s="26">
        <v>0.13800000000000001</v>
      </c>
      <c r="C22" s="26">
        <v>74</v>
      </c>
      <c r="D22" s="27">
        <f t="shared" si="1"/>
        <v>10.212000000000002</v>
      </c>
    </row>
    <row r="23" spans="1:4" x14ac:dyDescent="0.25">
      <c r="A23" s="25" t="s">
        <v>111</v>
      </c>
      <c r="B23" s="26">
        <v>0.13500000000000001</v>
      </c>
      <c r="C23" s="26">
        <v>75.2</v>
      </c>
      <c r="D23" s="27">
        <f t="shared" si="1"/>
        <v>10.152000000000001</v>
      </c>
    </row>
    <row r="24" spans="1:4" x14ac:dyDescent="0.25">
      <c r="A24" s="25" t="s">
        <v>112</v>
      </c>
      <c r="B24" s="26">
        <v>9.1999999999999998E-2</v>
      </c>
      <c r="C24" s="26">
        <v>61.71</v>
      </c>
      <c r="D24" s="27">
        <f t="shared" si="1"/>
        <v>5.6773199999999999</v>
      </c>
    </row>
    <row r="25" spans="1:4" x14ac:dyDescent="0.25">
      <c r="A25" s="25" t="s">
        <v>113</v>
      </c>
      <c r="B25" s="26">
        <v>9.0999999999999998E-2</v>
      </c>
      <c r="C25" s="26">
        <v>62.87</v>
      </c>
      <c r="D25" s="27">
        <f t="shared" si="1"/>
        <v>5.7211699999999999</v>
      </c>
    </row>
    <row r="26" spans="1:4" x14ac:dyDescent="0.25">
      <c r="A26" s="25" t="s">
        <v>114</v>
      </c>
      <c r="B26" s="26">
        <v>9.0999999999999998E-2</v>
      </c>
      <c r="C26" s="26">
        <v>67.77</v>
      </c>
      <c r="D26" s="27">
        <f t="shared" si="1"/>
        <v>6.1670699999999998</v>
      </c>
    </row>
    <row r="27" spans="1:4" x14ac:dyDescent="0.25">
      <c r="A27" s="25" t="s">
        <v>115</v>
      </c>
      <c r="B27" s="26">
        <v>6.8000000000000005E-2</v>
      </c>
      <c r="C27" s="26">
        <v>59.6</v>
      </c>
      <c r="D27" s="27">
        <f t="shared" si="1"/>
        <v>4.0528000000000004</v>
      </c>
    </row>
    <row r="28" spans="1:4" x14ac:dyDescent="0.25">
      <c r="A28" s="25" t="s">
        <v>116</v>
      </c>
      <c r="B28" s="26">
        <v>8.4000000000000005E-2</v>
      </c>
      <c r="C28" s="26">
        <v>68.44</v>
      </c>
      <c r="D28" s="27">
        <f t="shared" si="1"/>
        <v>5.7489600000000003</v>
      </c>
    </row>
    <row r="29" spans="1:4" x14ac:dyDescent="0.25">
      <c r="A29" s="25" t="s">
        <v>117</v>
      </c>
      <c r="B29" s="26">
        <v>5.8000000000000003E-2</v>
      </c>
      <c r="C29" s="26">
        <v>65.959999999999994</v>
      </c>
      <c r="D29" s="27">
        <f t="shared" si="1"/>
        <v>3.8256799999999997</v>
      </c>
    </row>
    <row r="30" spans="1:4" x14ac:dyDescent="0.25">
      <c r="A30" s="25" t="s">
        <v>118</v>
      </c>
      <c r="B30" s="26">
        <v>9.9000000000000005E-2</v>
      </c>
      <c r="C30" s="26">
        <v>64.94</v>
      </c>
      <c r="D30" s="27">
        <f t="shared" si="1"/>
        <v>6.4290599999999998</v>
      </c>
    </row>
    <row r="31" spans="1:4" x14ac:dyDescent="0.25">
      <c r="A31" s="25" t="s">
        <v>119</v>
      </c>
      <c r="B31" s="26">
        <v>0.10299999999999999</v>
      </c>
      <c r="C31" s="26">
        <v>68.86</v>
      </c>
      <c r="D31" s="27">
        <f t="shared" si="1"/>
        <v>7.0925799999999999</v>
      </c>
    </row>
    <row r="32" spans="1:4" x14ac:dyDescent="0.25">
      <c r="A32" s="25" t="s">
        <v>120</v>
      </c>
      <c r="B32" s="26">
        <v>0.10299999999999999</v>
      </c>
      <c r="C32" s="26">
        <v>64.77</v>
      </c>
      <c r="D32" s="27">
        <f t="shared" si="1"/>
        <v>6.6713099999999992</v>
      </c>
    </row>
    <row r="33" spans="1:4" x14ac:dyDescent="0.25">
      <c r="A33" s="25" t="s">
        <v>121</v>
      </c>
      <c r="B33" s="26">
        <v>0.105</v>
      </c>
      <c r="C33" s="26">
        <v>68.72</v>
      </c>
      <c r="D33" s="27">
        <f t="shared" si="1"/>
        <v>7.2155999999999993</v>
      </c>
    </row>
    <row r="34" spans="1:4" x14ac:dyDescent="0.25">
      <c r="A34" s="25" t="s">
        <v>122</v>
      </c>
      <c r="B34" s="26">
        <v>0.125</v>
      </c>
      <c r="C34" s="26">
        <v>68.02</v>
      </c>
      <c r="D34" s="27">
        <f t="shared" si="1"/>
        <v>8.5024999999999995</v>
      </c>
    </row>
    <row r="35" spans="1:4" x14ac:dyDescent="0.25">
      <c r="A35" s="25" t="s">
        <v>123</v>
      </c>
      <c r="B35" s="26">
        <v>0.11</v>
      </c>
      <c r="C35" s="26">
        <v>66.88</v>
      </c>
      <c r="D35" s="27">
        <f t="shared" si="1"/>
        <v>7.3567999999999998</v>
      </c>
    </row>
    <row r="36" spans="1:4" x14ac:dyDescent="0.25">
      <c r="A36" s="25" t="s">
        <v>124</v>
      </c>
      <c r="B36" s="26">
        <v>0.13900000000000001</v>
      </c>
      <c r="C36" s="26">
        <v>76.22</v>
      </c>
      <c r="D36" s="27">
        <f t="shared" si="1"/>
        <v>10.594580000000001</v>
      </c>
    </row>
    <row r="37" spans="1:4" x14ac:dyDescent="0.25">
      <c r="A37" s="25" t="s">
        <v>125</v>
      </c>
      <c r="B37" s="26">
        <v>0.11</v>
      </c>
      <c r="C37" s="26">
        <v>70.02</v>
      </c>
      <c r="D37" s="27">
        <f t="shared" si="1"/>
        <v>7.7021999999999995</v>
      </c>
    </row>
    <row r="38" spans="1:4" x14ac:dyDescent="0.25">
      <c r="A38" s="25" t="s">
        <v>126</v>
      </c>
      <c r="B38" s="26">
        <v>0.125</v>
      </c>
      <c r="C38" s="26">
        <v>71.02</v>
      </c>
      <c r="D38" s="27">
        <f t="shared" si="1"/>
        <v>8.8774999999999995</v>
      </c>
    </row>
    <row r="39" spans="1:4" x14ac:dyDescent="0.25">
      <c r="A39" s="25" t="s">
        <v>127</v>
      </c>
      <c r="B39" s="26">
        <v>0.14299999999999999</v>
      </c>
      <c r="C39" s="26">
        <v>102.41</v>
      </c>
      <c r="D39" s="27">
        <f t="shared" si="1"/>
        <v>14.644629999999998</v>
      </c>
    </row>
    <row r="40" spans="1:4" x14ac:dyDescent="0.25">
      <c r="A40" s="25" t="s">
        <v>128</v>
      </c>
      <c r="B40" s="26">
        <v>0.125</v>
      </c>
      <c r="C40" s="26">
        <v>72.34</v>
      </c>
      <c r="D40" s="27">
        <f t="shared" si="1"/>
        <v>9.0425000000000004</v>
      </c>
    </row>
    <row r="41" spans="1:4" x14ac:dyDescent="0.25">
      <c r="A41" s="25" t="s">
        <v>129</v>
      </c>
      <c r="B41" s="26">
        <v>0.13900000000000001</v>
      </c>
      <c r="C41" s="26">
        <v>74.540000000000006</v>
      </c>
      <c r="D41" s="27">
        <f t="shared" si="1"/>
        <v>10.361060000000002</v>
      </c>
    </row>
    <row r="42" spans="1:4" x14ac:dyDescent="0.25">
      <c r="A42" s="25" t="s">
        <v>130</v>
      </c>
      <c r="B42" s="26">
        <v>0.14799999999999999</v>
      </c>
      <c r="C42" s="26">
        <v>74.92</v>
      </c>
      <c r="D42" s="27">
        <f t="shared" si="1"/>
        <v>11.08816</v>
      </c>
    </row>
    <row r="43" spans="1:4" x14ac:dyDescent="0.25">
      <c r="A43" s="25" t="s">
        <v>131</v>
      </c>
      <c r="B43" s="26">
        <v>0.14399999999999999</v>
      </c>
      <c r="C43" s="26">
        <v>74.27</v>
      </c>
      <c r="D43" s="27">
        <f t="shared" si="1"/>
        <v>10.694879999999999</v>
      </c>
    </row>
    <row r="44" spans="1:4" x14ac:dyDescent="0.25">
      <c r="A44" s="25" t="s">
        <v>132</v>
      </c>
      <c r="B44" s="26">
        <v>0.125</v>
      </c>
      <c r="C44" s="26">
        <v>70.22</v>
      </c>
      <c r="D44" s="27">
        <f t="shared" si="1"/>
        <v>8.7774999999999999</v>
      </c>
    </row>
    <row r="45" spans="1:4" x14ac:dyDescent="0.25">
      <c r="A45" s="25" t="s">
        <v>133</v>
      </c>
      <c r="B45" s="26">
        <v>0.12</v>
      </c>
      <c r="C45" s="26">
        <v>69.25</v>
      </c>
      <c r="D45" s="27">
        <f t="shared" si="1"/>
        <v>8.31</v>
      </c>
    </row>
    <row r="46" spans="1:4" x14ac:dyDescent="0.25">
      <c r="A46" s="25" t="s">
        <v>134</v>
      </c>
      <c r="B46" s="26">
        <v>0.13500000000000001</v>
      </c>
      <c r="C46" s="26">
        <v>72.22</v>
      </c>
      <c r="D46" s="27">
        <f t="shared" si="1"/>
        <v>9.7497000000000007</v>
      </c>
    </row>
    <row r="47" spans="1:4" x14ac:dyDescent="0.25">
      <c r="A47" s="25" t="s">
        <v>135</v>
      </c>
      <c r="B47" s="26">
        <v>0.158</v>
      </c>
      <c r="C47" s="26">
        <v>75.36</v>
      </c>
      <c r="D47" s="27">
        <f t="shared" si="1"/>
        <v>11.906879999999999</v>
      </c>
    </row>
    <row r="48" spans="1:4" x14ac:dyDescent="0.25">
      <c r="A48" s="25" t="s">
        <v>136</v>
      </c>
      <c r="B48" s="26">
        <v>0.13800000000000001</v>
      </c>
      <c r="C48" s="26">
        <v>74.540000000000006</v>
      </c>
      <c r="D48" s="27">
        <f t="shared" si="1"/>
        <v>10.286520000000001</v>
      </c>
    </row>
    <row r="49" spans="1:4" x14ac:dyDescent="0.25">
      <c r="A49" s="23" t="s">
        <v>137</v>
      </c>
      <c r="B49" s="24" t="s">
        <v>86</v>
      </c>
      <c r="C49" s="24" t="s">
        <v>87</v>
      </c>
      <c r="D49" s="24" t="s">
        <v>88</v>
      </c>
    </row>
    <row r="50" spans="1:4" x14ac:dyDescent="0.25">
      <c r="A50" s="25" t="s">
        <v>138</v>
      </c>
      <c r="B50" s="26">
        <v>9.9529999999999994</v>
      </c>
      <c r="C50" s="26">
        <v>90.7</v>
      </c>
      <c r="D50" s="27">
        <f t="shared" si="1"/>
        <v>902.73709999999994</v>
      </c>
    </row>
    <row r="51" spans="1:4" x14ac:dyDescent="0.25">
      <c r="A51" s="25" t="s">
        <v>139</v>
      </c>
      <c r="B51" s="26">
        <v>28</v>
      </c>
      <c r="C51" s="26">
        <v>85.97</v>
      </c>
      <c r="D51" s="27">
        <f t="shared" si="1"/>
        <v>2407.16</v>
      </c>
    </row>
    <row r="52" spans="1:4" x14ac:dyDescent="0.25">
      <c r="A52" s="25" t="s">
        <v>140</v>
      </c>
      <c r="B52" s="26">
        <v>38</v>
      </c>
      <c r="C52" s="26">
        <v>75</v>
      </c>
      <c r="D52" s="27">
        <f t="shared" si="1"/>
        <v>2850</v>
      </c>
    </row>
    <row r="53" spans="1:4" x14ac:dyDescent="0.25">
      <c r="A53" s="25" t="s">
        <v>127</v>
      </c>
      <c r="B53" s="26">
        <v>30</v>
      </c>
      <c r="C53" s="26">
        <v>102.41</v>
      </c>
      <c r="D53" s="27">
        <f t="shared" si="1"/>
        <v>3072.2999999999997</v>
      </c>
    </row>
    <row r="54" spans="1:4" x14ac:dyDescent="0.25">
      <c r="A54" s="23" t="s">
        <v>141</v>
      </c>
      <c r="B54" s="24" t="s">
        <v>99</v>
      </c>
      <c r="C54" s="24" t="s">
        <v>87</v>
      </c>
      <c r="D54" s="24" t="s">
        <v>100</v>
      </c>
    </row>
    <row r="55" spans="1:4" x14ac:dyDescent="0.25">
      <c r="A55" s="25" t="s">
        <v>142</v>
      </c>
      <c r="B55" s="28">
        <f>0.092*10^-3</f>
        <v>9.2E-5</v>
      </c>
      <c r="C55" s="26">
        <v>274.32</v>
      </c>
      <c r="D55" s="27">
        <f t="shared" si="1"/>
        <v>2.523744E-2</v>
      </c>
    </row>
    <row r="56" spans="1:4" x14ac:dyDescent="0.25">
      <c r="A56" s="25" t="s">
        <v>143</v>
      </c>
      <c r="B56" s="28">
        <f>0.599*10^-3</f>
        <v>5.9900000000000003E-4</v>
      </c>
      <c r="C56" s="26">
        <v>46.85</v>
      </c>
      <c r="D56" s="27">
        <f t="shared" si="1"/>
        <v>2.8063150000000002E-2</v>
      </c>
    </row>
    <row r="57" spans="1:4" x14ac:dyDescent="0.25">
      <c r="A57" s="25" t="s">
        <v>144</v>
      </c>
      <c r="B57" s="28">
        <f>2.516*10^-3</f>
        <v>2.516E-3</v>
      </c>
      <c r="C57" s="26">
        <v>61.46</v>
      </c>
      <c r="D57" s="27">
        <f t="shared" si="1"/>
        <v>0.15463336</v>
      </c>
    </row>
    <row r="58" spans="1:4" x14ac:dyDescent="0.25">
      <c r="A58" s="25" t="s">
        <v>145</v>
      </c>
      <c r="B58" s="28">
        <f>1.388*10^-3</f>
        <v>1.3879999999999999E-3</v>
      </c>
      <c r="C58" s="26">
        <v>59</v>
      </c>
      <c r="D58" s="27">
        <f t="shared" si="1"/>
        <v>8.1891999999999993E-2</v>
      </c>
    </row>
    <row r="59" spans="1:4" x14ac:dyDescent="0.25">
      <c r="A59" s="23" t="s">
        <v>146</v>
      </c>
      <c r="B59" s="24" t="s">
        <v>86</v>
      </c>
      <c r="C59" s="24" t="s">
        <v>87</v>
      </c>
      <c r="D59" s="24" t="s">
        <v>88</v>
      </c>
    </row>
    <row r="60" spans="1:4" x14ac:dyDescent="0.25">
      <c r="A60" s="25" t="s">
        <v>147</v>
      </c>
      <c r="B60" s="26">
        <v>17.48</v>
      </c>
      <c r="C60" s="26">
        <v>93.8</v>
      </c>
      <c r="D60" s="27">
        <f t="shared" si="1"/>
        <v>1639.624</v>
      </c>
    </row>
    <row r="61" spans="1:4" x14ac:dyDescent="0.25">
      <c r="A61" s="25" t="s">
        <v>148</v>
      </c>
      <c r="B61" s="26">
        <v>8.25</v>
      </c>
      <c r="C61" s="26">
        <v>118.17</v>
      </c>
      <c r="D61" s="27">
        <f t="shared" si="1"/>
        <v>974.90250000000003</v>
      </c>
    </row>
    <row r="62" spans="1:4" x14ac:dyDescent="0.25">
      <c r="A62" s="25" t="s">
        <v>149</v>
      </c>
      <c r="B62" s="26">
        <v>8</v>
      </c>
      <c r="C62" s="26">
        <v>111.84</v>
      </c>
      <c r="D62" s="27">
        <f t="shared" si="1"/>
        <v>894.72</v>
      </c>
    </row>
    <row r="63" spans="1:4" x14ac:dyDescent="0.25">
      <c r="A63" s="25" t="s">
        <v>150</v>
      </c>
      <c r="B63" s="26">
        <v>10.39</v>
      </c>
      <c r="C63" s="26">
        <v>105.51</v>
      </c>
      <c r="D63" s="27">
        <f t="shared" si="1"/>
        <v>1096.2489</v>
      </c>
    </row>
    <row r="64" spans="1:4" x14ac:dyDescent="0.25">
      <c r="A64" s="23" t="s">
        <v>151</v>
      </c>
      <c r="B64" s="24" t="s">
        <v>99</v>
      </c>
      <c r="C64" s="24" t="s">
        <v>87</v>
      </c>
      <c r="D64" s="24" t="s">
        <v>100</v>
      </c>
    </row>
    <row r="65" spans="1:4" x14ac:dyDescent="0.25">
      <c r="A65" s="25" t="s">
        <v>152</v>
      </c>
      <c r="B65" s="28">
        <f>0.485*10^-3</f>
        <v>4.8499999999999997E-4</v>
      </c>
      <c r="C65" s="26">
        <v>52.07</v>
      </c>
      <c r="D65" s="27">
        <f t="shared" si="1"/>
        <v>2.5253949999999997E-2</v>
      </c>
    </row>
    <row r="66" spans="1:4" x14ac:dyDescent="0.25">
      <c r="A66" s="25" t="s">
        <v>153</v>
      </c>
      <c r="B66" s="28">
        <f>0.655*10^-3</f>
        <v>6.5500000000000009E-4</v>
      </c>
      <c r="C66" s="26">
        <v>52.07</v>
      </c>
      <c r="D66" s="27">
        <f t="shared" si="1"/>
        <v>3.4105850000000007E-2</v>
      </c>
    </row>
    <row r="67" spans="1:4" x14ac:dyDescent="0.25">
      <c r="A67" s="23" t="s">
        <v>154</v>
      </c>
      <c r="B67" s="24" t="s">
        <v>103</v>
      </c>
      <c r="C67" s="24" t="s">
        <v>87</v>
      </c>
      <c r="D67" s="24" t="s">
        <v>104</v>
      </c>
    </row>
    <row r="68" spans="1:4" x14ac:dyDescent="0.25">
      <c r="A68" s="25" t="s">
        <v>116</v>
      </c>
      <c r="B68" s="26">
        <v>8.4000000000000005E-2</v>
      </c>
      <c r="C68" s="26">
        <v>68.44</v>
      </c>
      <c r="D68" s="27">
        <f t="shared" si="1"/>
        <v>5.7489600000000003</v>
      </c>
    </row>
    <row r="69" spans="1:4" x14ac:dyDescent="0.25">
      <c r="A69" s="25" t="s">
        <v>155</v>
      </c>
      <c r="B69" s="26">
        <v>0.128</v>
      </c>
      <c r="C69" s="26">
        <v>73.84</v>
      </c>
      <c r="D69" s="27">
        <f t="shared" si="1"/>
        <v>9.4515200000000004</v>
      </c>
    </row>
    <row r="70" spans="1:4" x14ac:dyDescent="0.25">
      <c r="A70" s="25" t="s">
        <v>156</v>
      </c>
      <c r="B70" s="26">
        <v>0.125</v>
      </c>
      <c r="C70" s="26">
        <v>71.06</v>
      </c>
      <c r="D70" s="27">
        <f t="shared" si="1"/>
        <v>8.8825000000000003</v>
      </c>
    </row>
    <row r="71" spans="1:4" x14ac:dyDescent="0.25">
      <c r="A71" s="25" t="s">
        <v>157</v>
      </c>
      <c r="B71" s="26">
        <v>0.12</v>
      </c>
      <c r="C71" s="26">
        <v>81.55</v>
      </c>
      <c r="D71" s="27">
        <f t="shared" si="1"/>
        <v>9.7859999999999996</v>
      </c>
    </row>
    <row r="72" spans="1:4" x14ac:dyDescent="0.25">
      <c r="A72" s="51" t="s">
        <v>158</v>
      </c>
      <c r="B72" s="51"/>
      <c r="C72" s="51"/>
      <c r="D72" s="51"/>
    </row>
    <row r="73" spans="1:4" x14ac:dyDescent="0.25">
      <c r="A73" s="47" t="s">
        <v>159</v>
      </c>
      <c r="B73" s="47"/>
      <c r="C73" s="47"/>
      <c r="D73" s="47"/>
    </row>
    <row r="74" spans="1:4" ht="45" customHeight="1" x14ac:dyDescent="0.25">
      <c r="A74" s="47" t="s">
        <v>160</v>
      </c>
      <c r="B74" s="47"/>
      <c r="C74" s="47"/>
      <c r="D74" s="47"/>
    </row>
    <row r="75" spans="1:4" ht="45" customHeight="1" x14ac:dyDescent="0.25">
      <c r="A75" s="47" t="s">
        <v>161</v>
      </c>
      <c r="B75" s="47"/>
      <c r="C75" s="47"/>
      <c r="D75" s="47"/>
    </row>
    <row r="76" spans="1:4" ht="45" customHeight="1" x14ac:dyDescent="0.25">
      <c r="A76" s="47" t="s">
        <v>162</v>
      </c>
      <c r="B76" s="47"/>
      <c r="C76" s="47"/>
      <c r="D76" s="47"/>
    </row>
  </sheetData>
  <mergeCells count="7">
    <mergeCell ref="A76:D76"/>
    <mergeCell ref="A1:B1"/>
    <mergeCell ref="C3:D3"/>
    <mergeCell ref="A72:D72"/>
    <mergeCell ref="A73:D73"/>
    <mergeCell ref="A74:D74"/>
    <mergeCell ref="A75:D7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70EFB-9355-4F3E-AADD-5DDA7F29739C}">
  <dimension ref="A2:D44"/>
  <sheetViews>
    <sheetView showGridLines="0" tabSelected="1" topLeftCell="A4" workbookViewId="0">
      <selection activeCell="A39" sqref="A39"/>
    </sheetView>
  </sheetViews>
  <sheetFormatPr defaultRowHeight="15" x14ac:dyDescent="0.25"/>
  <cols>
    <col min="1" max="1" width="39" customWidth="1"/>
    <col min="2" max="2" width="19.140625" customWidth="1"/>
    <col min="3" max="3" width="20.28515625" customWidth="1"/>
    <col min="4" max="4" width="7.42578125" style="60" bestFit="1" customWidth="1"/>
  </cols>
  <sheetData>
    <row r="2" spans="1:4" x14ac:dyDescent="0.25">
      <c r="A2" s="120" t="s">
        <v>339</v>
      </c>
      <c r="B2" s="53"/>
      <c r="C2" s="53"/>
    </row>
    <row r="3" spans="1:4" x14ac:dyDescent="0.25">
      <c r="A3" s="33" t="s">
        <v>163</v>
      </c>
      <c r="B3" s="34" t="s">
        <v>164</v>
      </c>
      <c r="C3" s="34" t="s">
        <v>165</v>
      </c>
      <c r="D3" s="61" t="s">
        <v>296</v>
      </c>
    </row>
    <row r="4" spans="1:4" x14ac:dyDescent="0.25">
      <c r="A4" s="35" t="s">
        <v>166</v>
      </c>
      <c r="B4" s="36" t="s">
        <v>167</v>
      </c>
      <c r="C4" s="36">
        <v>80</v>
      </c>
      <c r="D4" s="60" t="s">
        <v>297</v>
      </c>
    </row>
    <row r="5" spans="1:4" x14ac:dyDescent="0.25">
      <c r="A5" s="35" t="s">
        <v>168</v>
      </c>
      <c r="B5" s="36" t="s">
        <v>169</v>
      </c>
      <c r="C5" s="38" t="s">
        <v>170</v>
      </c>
      <c r="D5" s="60" t="s">
        <v>297</v>
      </c>
    </row>
    <row r="6" spans="1:4" x14ac:dyDescent="0.25">
      <c r="A6" s="35" t="s">
        <v>171</v>
      </c>
      <c r="B6" s="36" t="s">
        <v>169</v>
      </c>
      <c r="C6" s="36">
        <v>12</v>
      </c>
      <c r="D6" s="60" t="s">
        <v>297</v>
      </c>
    </row>
    <row r="7" spans="1:4" x14ac:dyDescent="0.25">
      <c r="A7" s="35" t="s">
        <v>172</v>
      </c>
      <c r="B7" s="36" t="s">
        <v>169</v>
      </c>
      <c r="C7" s="36">
        <v>33.5</v>
      </c>
      <c r="D7" s="60" t="s">
        <v>300</v>
      </c>
    </row>
    <row r="8" spans="1:4" x14ac:dyDescent="0.25">
      <c r="A8" s="42" t="s">
        <v>301</v>
      </c>
      <c r="B8" s="43"/>
      <c r="C8" s="43">
        <v>20.5</v>
      </c>
      <c r="D8" s="60" t="s">
        <v>300</v>
      </c>
    </row>
    <row r="9" spans="1:4" x14ac:dyDescent="0.25">
      <c r="A9" s="35" t="s">
        <v>173</v>
      </c>
      <c r="B9" s="36" t="s">
        <v>169</v>
      </c>
      <c r="C9" s="38" t="s">
        <v>174</v>
      </c>
      <c r="D9" s="60" t="s">
        <v>297</v>
      </c>
    </row>
    <row r="10" spans="1:4" x14ac:dyDescent="0.25">
      <c r="A10" s="35" t="s">
        <v>175</v>
      </c>
      <c r="B10" s="36" t="s">
        <v>169</v>
      </c>
      <c r="C10" s="36" t="s">
        <v>176</v>
      </c>
      <c r="D10" s="60" t="s">
        <v>297</v>
      </c>
    </row>
    <row r="11" spans="1:4" x14ac:dyDescent="0.25">
      <c r="A11" s="35" t="s">
        <v>177</v>
      </c>
      <c r="B11" s="36" t="s">
        <v>169</v>
      </c>
      <c r="C11" s="36" t="s">
        <v>178</v>
      </c>
      <c r="D11" s="60" t="s">
        <v>297</v>
      </c>
    </row>
    <row r="12" spans="1:4" x14ac:dyDescent="0.25">
      <c r="A12" s="35" t="s">
        <v>179</v>
      </c>
      <c r="B12" s="36" t="s">
        <v>180</v>
      </c>
      <c r="C12" s="38" t="s">
        <v>181</v>
      </c>
      <c r="D12" s="60" t="s">
        <v>297</v>
      </c>
    </row>
    <row r="13" spans="1:4" x14ac:dyDescent="0.25">
      <c r="A13" s="35" t="s">
        <v>182</v>
      </c>
      <c r="B13" s="36" t="s">
        <v>180</v>
      </c>
      <c r="C13" s="36" t="s">
        <v>183</v>
      </c>
      <c r="D13" s="60" t="s">
        <v>297</v>
      </c>
    </row>
    <row r="14" spans="1:4" x14ac:dyDescent="0.25">
      <c r="A14" s="42" t="s">
        <v>302</v>
      </c>
      <c r="B14" s="43"/>
      <c r="C14" s="43">
        <v>20.75</v>
      </c>
      <c r="D14" s="60" t="s">
        <v>300</v>
      </c>
    </row>
    <row r="15" spans="1:4" x14ac:dyDescent="0.25">
      <c r="A15" s="35" t="s">
        <v>184</v>
      </c>
      <c r="B15" s="36" t="s">
        <v>169</v>
      </c>
      <c r="C15" s="36" t="s">
        <v>185</v>
      </c>
      <c r="D15" s="60" t="s">
        <v>297</v>
      </c>
    </row>
    <row r="16" spans="1:4" x14ac:dyDescent="0.25">
      <c r="A16" s="35" t="s">
        <v>186</v>
      </c>
      <c r="B16" s="36" t="s">
        <v>180</v>
      </c>
      <c r="C16" s="36">
        <v>12</v>
      </c>
      <c r="D16" s="60" t="s">
        <v>297</v>
      </c>
    </row>
    <row r="17" spans="1:4" x14ac:dyDescent="0.25">
      <c r="A17" s="35" t="s">
        <v>187</v>
      </c>
      <c r="B17" s="36" t="s">
        <v>188</v>
      </c>
      <c r="C17" s="36">
        <v>82</v>
      </c>
      <c r="D17" s="60" t="s">
        <v>297</v>
      </c>
    </row>
    <row r="18" spans="1:4" x14ac:dyDescent="0.25">
      <c r="A18" s="35" t="s">
        <v>189</v>
      </c>
      <c r="B18" s="36" t="s">
        <v>180</v>
      </c>
      <c r="C18" s="36">
        <v>22.5</v>
      </c>
      <c r="D18" s="60" t="s">
        <v>300</v>
      </c>
    </row>
    <row r="19" spans="1:4" x14ac:dyDescent="0.25">
      <c r="A19" s="35" t="s">
        <v>190</v>
      </c>
      <c r="B19" s="36" t="s">
        <v>169</v>
      </c>
      <c r="C19" s="36" t="s">
        <v>191</v>
      </c>
      <c r="D19" s="60" t="s">
        <v>297</v>
      </c>
    </row>
    <row r="20" spans="1:4" x14ac:dyDescent="0.25">
      <c r="A20" s="42" t="s">
        <v>304</v>
      </c>
      <c r="B20" s="43"/>
      <c r="C20" s="43">
        <v>27</v>
      </c>
      <c r="D20" s="60" t="s">
        <v>300</v>
      </c>
    </row>
    <row r="21" spans="1:4" x14ac:dyDescent="0.25">
      <c r="A21" s="35" t="s">
        <v>192</v>
      </c>
      <c r="B21" s="36" t="s">
        <v>169</v>
      </c>
      <c r="C21" s="36" t="s">
        <v>193</v>
      </c>
      <c r="D21" s="60" t="s">
        <v>297</v>
      </c>
    </row>
    <row r="22" spans="1:4" x14ac:dyDescent="0.25">
      <c r="A22" s="42" t="s">
        <v>303</v>
      </c>
      <c r="B22" s="43"/>
      <c r="C22" s="43">
        <v>21</v>
      </c>
      <c r="D22" s="60" t="s">
        <v>300</v>
      </c>
    </row>
    <row r="23" spans="1:4" x14ac:dyDescent="0.25">
      <c r="A23" s="35" t="s">
        <v>194</v>
      </c>
      <c r="B23" s="36" t="s">
        <v>169</v>
      </c>
      <c r="C23" s="36" t="s">
        <v>193</v>
      </c>
      <c r="D23" s="60" t="s">
        <v>297</v>
      </c>
    </row>
    <row r="24" spans="1:4" x14ac:dyDescent="0.25">
      <c r="A24" s="35" t="s">
        <v>195</v>
      </c>
      <c r="B24" s="36" t="s">
        <v>169</v>
      </c>
      <c r="C24" s="36">
        <v>18</v>
      </c>
      <c r="D24" s="60" t="s">
        <v>300</v>
      </c>
    </row>
    <row r="25" spans="1:4" x14ac:dyDescent="0.25">
      <c r="A25" s="35" t="s">
        <v>196</v>
      </c>
      <c r="B25" s="36" t="s">
        <v>169</v>
      </c>
      <c r="C25" s="62">
        <v>11</v>
      </c>
      <c r="D25" s="60" t="s">
        <v>300</v>
      </c>
    </row>
    <row r="26" spans="1:4" x14ac:dyDescent="0.25">
      <c r="A26" s="35" t="s">
        <v>197</v>
      </c>
      <c r="B26" s="36" t="s">
        <v>167</v>
      </c>
      <c r="C26" s="36">
        <v>40</v>
      </c>
      <c r="D26" s="60" t="s">
        <v>297</v>
      </c>
    </row>
    <row r="27" spans="1:4" x14ac:dyDescent="0.25">
      <c r="A27" s="35" t="s">
        <v>198</v>
      </c>
      <c r="B27" s="35" t="s">
        <v>180</v>
      </c>
      <c r="C27" s="38" t="s">
        <v>199</v>
      </c>
      <c r="D27" s="60" t="s">
        <v>297</v>
      </c>
    </row>
    <row r="28" spans="1:4" x14ac:dyDescent="0.25">
      <c r="A28" s="35" t="s">
        <v>200</v>
      </c>
      <c r="B28" s="36" t="s">
        <v>169</v>
      </c>
      <c r="C28" s="38" t="s">
        <v>170</v>
      </c>
      <c r="D28" s="60" t="s">
        <v>297</v>
      </c>
    </row>
    <row r="29" spans="1:4" x14ac:dyDescent="0.25">
      <c r="A29" s="35" t="s">
        <v>305</v>
      </c>
      <c r="B29" s="36" t="s">
        <v>169</v>
      </c>
      <c r="C29" s="36">
        <v>13</v>
      </c>
      <c r="D29" s="60" t="s">
        <v>297</v>
      </c>
    </row>
    <row r="30" spans="1:4" x14ac:dyDescent="0.25">
      <c r="A30" s="35" t="s">
        <v>201</v>
      </c>
      <c r="B30" s="36" t="s">
        <v>169</v>
      </c>
      <c r="C30" s="36">
        <v>15</v>
      </c>
      <c r="D30" s="60" t="s">
        <v>297</v>
      </c>
    </row>
    <row r="31" spans="1:4" x14ac:dyDescent="0.25">
      <c r="A31" s="35" t="s">
        <v>202</v>
      </c>
      <c r="B31" s="36" t="s">
        <v>169</v>
      </c>
      <c r="C31" s="36">
        <v>16</v>
      </c>
      <c r="D31" s="60" t="s">
        <v>300</v>
      </c>
    </row>
    <row r="32" spans="1:4" x14ac:dyDescent="0.25">
      <c r="A32" s="35" t="s">
        <v>306</v>
      </c>
      <c r="B32" s="36" t="s">
        <v>169</v>
      </c>
      <c r="C32" s="36">
        <v>45</v>
      </c>
      <c r="D32" s="60" t="s">
        <v>300</v>
      </c>
    </row>
    <row r="33" spans="1:4" x14ac:dyDescent="0.25">
      <c r="A33" s="35" t="s">
        <v>204</v>
      </c>
      <c r="B33" s="36" t="s">
        <v>169</v>
      </c>
      <c r="C33" s="36" t="s">
        <v>205</v>
      </c>
      <c r="D33" s="60" t="s">
        <v>297</v>
      </c>
    </row>
    <row r="34" spans="1:4" x14ac:dyDescent="0.25">
      <c r="A34" s="35" t="s">
        <v>206</v>
      </c>
      <c r="B34" s="36" t="s">
        <v>169</v>
      </c>
      <c r="C34" s="36" t="s">
        <v>207</v>
      </c>
      <c r="D34" s="60" t="s">
        <v>297</v>
      </c>
    </row>
    <row r="35" spans="1:4" x14ac:dyDescent="0.25">
      <c r="A35" s="54" t="s">
        <v>208</v>
      </c>
      <c r="B35" s="55" t="s">
        <v>180</v>
      </c>
      <c r="C35" s="55" t="s">
        <v>209</v>
      </c>
      <c r="D35" s="60" t="s">
        <v>297</v>
      </c>
    </row>
    <row r="36" spans="1:4" x14ac:dyDescent="0.25">
      <c r="A36" s="54"/>
      <c r="B36" s="55"/>
      <c r="C36" s="55"/>
      <c r="D36" s="60" t="s">
        <v>297</v>
      </c>
    </row>
    <row r="37" spans="1:4" x14ac:dyDescent="0.25">
      <c r="A37" s="35" t="s">
        <v>210</v>
      </c>
      <c r="B37" s="36" t="s">
        <v>169</v>
      </c>
      <c r="C37" s="36">
        <v>17</v>
      </c>
      <c r="D37" s="60" t="s">
        <v>297</v>
      </c>
    </row>
    <row r="38" spans="1:4" x14ac:dyDescent="0.25">
      <c r="A38" s="120" t="s">
        <v>340</v>
      </c>
      <c r="B38" s="120"/>
      <c r="C38" s="120"/>
    </row>
    <row r="39" spans="1:4" ht="24.75" customHeight="1" x14ac:dyDescent="0.25">
      <c r="A39" s="33" t="s">
        <v>211</v>
      </c>
      <c r="B39" s="34" t="s">
        <v>212</v>
      </c>
      <c r="C39" s="34" t="s">
        <v>213</v>
      </c>
    </row>
    <row r="40" spans="1:4" x14ac:dyDescent="0.25">
      <c r="A40" s="35" t="s">
        <v>214</v>
      </c>
      <c r="B40" s="36">
        <v>8.5</v>
      </c>
      <c r="C40" s="37">
        <f>B40/2000</f>
        <v>4.2500000000000003E-3</v>
      </c>
      <c r="D40" s="60" t="s">
        <v>298</v>
      </c>
    </row>
    <row r="41" spans="1:4" x14ac:dyDescent="0.25">
      <c r="A41" s="35" t="s">
        <v>215</v>
      </c>
      <c r="B41" s="36">
        <v>6.1</v>
      </c>
      <c r="C41" s="37">
        <f t="shared" ref="C41:C43" si="0">B41/2000</f>
        <v>3.0499999999999998E-3</v>
      </c>
      <c r="D41" s="60" t="s">
        <v>298</v>
      </c>
    </row>
    <row r="42" spans="1:4" x14ac:dyDescent="0.25">
      <c r="A42" s="35" t="s">
        <v>216</v>
      </c>
      <c r="B42" s="36">
        <v>11.3</v>
      </c>
      <c r="C42" s="37">
        <f t="shared" si="0"/>
        <v>5.6500000000000005E-3</v>
      </c>
      <c r="D42" s="60" t="s">
        <v>298</v>
      </c>
    </row>
    <row r="43" spans="1:4" x14ac:dyDescent="0.25">
      <c r="A43" s="35" t="s">
        <v>217</v>
      </c>
      <c r="B43" s="36">
        <v>26.9</v>
      </c>
      <c r="C43" s="37">
        <f t="shared" si="0"/>
        <v>1.345E-2</v>
      </c>
      <c r="D43" s="60" t="s">
        <v>298</v>
      </c>
    </row>
    <row r="44" spans="1:4" ht="72.75" customHeight="1" x14ac:dyDescent="0.25">
      <c r="A44" s="52" t="s">
        <v>299</v>
      </c>
      <c r="B44" s="52"/>
      <c r="C44" s="52"/>
    </row>
  </sheetData>
  <mergeCells count="6">
    <mergeCell ref="A44:C44"/>
    <mergeCell ref="A38:C38"/>
    <mergeCell ref="A2:C2"/>
    <mergeCell ref="A35:A36"/>
    <mergeCell ref="B35:B36"/>
    <mergeCell ref="C35:C36"/>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B1A6-AC44-4C04-A38E-3667AB51E9ED}">
  <dimension ref="A1:G58"/>
  <sheetViews>
    <sheetView showGridLines="0" topLeftCell="A17" zoomScaleNormal="100" workbookViewId="0">
      <selection activeCell="A43" sqref="A43:XFD43"/>
    </sheetView>
  </sheetViews>
  <sheetFormatPr defaultColWidth="9.140625" defaultRowHeight="15" x14ac:dyDescent="0.25"/>
  <cols>
    <col min="1" max="1" width="61.7109375" style="29" customWidth="1"/>
    <col min="2" max="2" width="31.7109375" style="29" customWidth="1"/>
    <col min="3" max="3" width="19.140625" style="29" bestFit="1" customWidth="1"/>
    <col min="4" max="4" width="17.5703125" style="29" customWidth="1"/>
    <col min="5" max="5" width="17" style="29" customWidth="1"/>
    <col min="6" max="16384" width="9.140625" style="29"/>
  </cols>
  <sheetData>
    <row r="1" spans="1:4" x14ac:dyDescent="0.25">
      <c r="A1" s="30" t="s">
        <v>218</v>
      </c>
    </row>
    <row r="2" spans="1:4" x14ac:dyDescent="0.25">
      <c r="A2" s="40"/>
    </row>
    <row r="3" spans="1:4" s="64" customFormat="1" ht="14.25" x14ac:dyDescent="0.25">
      <c r="A3" s="82" t="s">
        <v>321</v>
      </c>
    </row>
    <row r="4" spans="1:4" s="64" customFormat="1" ht="12.75" x14ac:dyDescent="0.2">
      <c r="A4" s="65" t="s">
        <v>219</v>
      </c>
      <c r="B4" s="65" t="s">
        <v>221</v>
      </c>
      <c r="C4" s="65"/>
    </row>
    <row r="5" spans="1:4" s="64" customFormat="1" x14ac:dyDescent="0.2">
      <c r="A5" s="65"/>
      <c r="B5" s="66" t="s">
        <v>322</v>
      </c>
      <c r="C5" s="66" t="s">
        <v>222</v>
      </c>
    </row>
    <row r="6" spans="1:4" s="64" customFormat="1" ht="27.75" x14ac:dyDescent="0.25">
      <c r="A6" s="83" t="s">
        <v>323</v>
      </c>
      <c r="B6" s="84" t="s">
        <v>324</v>
      </c>
      <c r="C6" s="78">
        <v>1.6E-2</v>
      </c>
    </row>
    <row r="7" spans="1:4" s="64" customFormat="1" x14ac:dyDescent="0.25">
      <c r="A7" s="83"/>
      <c r="B7" s="84" t="s">
        <v>325</v>
      </c>
      <c r="C7" s="78">
        <v>6.0000000000000001E-3</v>
      </c>
    </row>
    <row r="8" spans="1:4" s="64" customFormat="1" ht="12.75" x14ac:dyDescent="0.25">
      <c r="A8" s="83"/>
      <c r="B8" s="84" t="s">
        <v>224</v>
      </c>
      <c r="C8" s="78">
        <v>5.0000000000000001E-3</v>
      </c>
    </row>
    <row r="9" spans="1:4" s="64" customFormat="1" ht="12.75" x14ac:dyDescent="0.25">
      <c r="A9" s="83" t="s">
        <v>326</v>
      </c>
      <c r="B9" s="84" t="s">
        <v>225</v>
      </c>
      <c r="C9" s="78">
        <v>3.0000000000000001E-3</v>
      </c>
    </row>
    <row r="10" spans="1:4" s="64" customFormat="1" ht="12.75" x14ac:dyDescent="0.25">
      <c r="A10" s="83"/>
      <c r="B10" s="84" t="s">
        <v>226</v>
      </c>
      <c r="C10" s="78">
        <v>5.0000000000000001E-3</v>
      </c>
    </row>
    <row r="11" spans="1:4" s="64" customFormat="1" ht="12.75" x14ac:dyDescent="0.25">
      <c r="A11" s="83" t="s">
        <v>327</v>
      </c>
      <c r="B11" s="84" t="s">
        <v>227</v>
      </c>
      <c r="C11" s="78">
        <v>6.0000000000000001E-3</v>
      </c>
    </row>
    <row r="12" spans="1:4" s="64" customFormat="1" ht="12.75" x14ac:dyDescent="0.25">
      <c r="A12" s="83"/>
      <c r="B12" s="84" t="s">
        <v>228</v>
      </c>
      <c r="C12" s="85">
        <v>2E-3</v>
      </c>
    </row>
    <row r="13" spans="1:4" s="64" customFormat="1" x14ac:dyDescent="0.25">
      <c r="A13" s="84" t="s">
        <v>328</v>
      </c>
      <c r="B13" s="86" t="s">
        <v>229</v>
      </c>
      <c r="C13" s="72">
        <v>3.0000000000000001E-3</v>
      </c>
      <c r="D13" s="87"/>
    </row>
    <row r="14" spans="1:4" s="64" customFormat="1" ht="12.75" x14ac:dyDescent="0.25">
      <c r="A14" s="76" t="s">
        <v>292</v>
      </c>
      <c r="B14" s="88"/>
      <c r="C14" s="89"/>
      <c r="D14" s="89"/>
    </row>
    <row r="15" spans="1:4" ht="101.25" customHeight="1" x14ac:dyDescent="0.25">
      <c r="A15" s="57" t="s">
        <v>293</v>
      </c>
      <c r="B15" s="57"/>
      <c r="C15" s="57"/>
      <c r="D15" s="57"/>
    </row>
    <row r="16" spans="1:4" ht="129" customHeight="1" x14ac:dyDescent="0.25">
      <c r="A16" s="57" t="s">
        <v>294</v>
      </c>
      <c r="B16" s="57"/>
      <c r="C16" s="57"/>
      <c r="D16" s="44"/>
    </row>
    <row r="17" spans="1:7" s="40" customFormat="1" x14ac:dyDescent="0.25">
      <c r="A17" s="41"/>
      <c r="B17" s="41"/>
      <c r="C17" s="41"/>
      <c r="D17" s="41"/>
    </row>
    <row r="18" spans="1:7" s="64" customFormat="1" ht="12.75" x14ac:dyDescent="0.25">
      <c r="A18" s="77" t="s">
        <v>315</v>
      </c>
      <c r="B18" s="80"/>
      <c r="C18" s="80"/>
      <c r="D18" s="80"/>
    </row>
    <row r="19" spans="1:7" s="64" customFormat="1" ht="104.25" x14ac:dyDescent="0.25">
      <c r="A19" s="90" t="s">
        <v>230</v>
      </c>
      <c r="B19" s="94" t="s">
        <v>330</v>
      </c>
      <c r="C19" s="95" t="s">
        <v>316</v>
      </c>
      <c r="D19" s="96" t="s">
        <v>317</v>
      </c>
      <c r="E19" s="96" t="s">
        <v>318</v>
      </c>
      <c r="F19" s="97" t="s">
        <v>319</v>
      </c>
      <c r="G19" s="97" t="s">
        <v>320</v>
      </c>
    </row>
    <row r="20" spans="1:7" s="64" customFormat="1" ht="12.75" x14ac:dyDescent="0.25">
      <c r="A20" s="91" t="s">
        <v>231</v>
      </c>
      <c r="B20" s="93">
        <f>(C20*(1-F20))+(D20*F20)</f>
        <v>8.2200000000000016E-3</v>
      </c>
      <c r="C20" s="98">
        <v>8.0000000000000002E-3</v>
      </c>
      <c r="D20" s="99">
        <v>8.9999999999999993E-3</v>
      </c>
      <c r="E20" s="99">
        <v>1</v>
      </c>
      <c r="F20" s="99">
        <v>0.22</v>
      </c>
      <c r="G20" s="100">
        <v>0.85</v>
      </c>
    </row>
    <row r="21" spans="1:7" s="64" customFormat="1" ht="12.75" x14ac:dyDescent="0.25">
      <c r="A21" s="91" t="s">
        <v>232</v>
      </c>
      <c r="B21" s="93">
        <f>(C21*(1-F21))+(D21*F21)</f>
        <v>6.6600000000000001E-3</v>
      </c>
      <c r="C21" s="98">
        <v>6.0000000000000001E-3</v>
      </c>
      <c r="D21" s="99">
        <v>8.9999999999999993E-3</v>
      </c>
      <c r="E21" s="99">
        <v>1.3</v>
      </c>
      <c r="F21" s="99">
        <v>0.22</v>
      </c>
      <c r="G21" s="100">
        <v>0.88</v>
      </c>
    </row>
    <row r="22" spans="1:7" s="64" customFormat="1" ht="12.75" x14ac:dyDescent="0.25">
      <c r="A22" s="91" t="s">
        <v>233</v>
      </c>
      <c r="B22" s="93">
        <f>(C22*(1-F22))+(D22*F22)</f>
        <v>6.6899999999999998E-3</v>
      </c>
      <c r="C22" s="98">
        <v>6.0000000000000001E-3</v>
      </c>
      <c r="D22" s="99">
        <v>8.9999999999999993E-3</v>
      </c>
      <c r="E22" s="99">
        <v>1.3</v>
      </c>
      <c r="F22" s="99">
        <v>0.23</v>
      </c>
      <c r="G22" s="100">
        <v>0.89</v>
      </c>
    </row>
    <row r="23" spans="1:7" s="64" customFormat="1" ht="12.75" x14ac:dyDescent="0.25">
      <c r="A23" s="91" t="s">
        <v>234</v>
      </c>
      <c r="B23" s="93">
        <f>(C23*(1-F23))+(D23*F23)</f>
        <v>6.8400000000000006E-3</v>
      </c>
      <c r="C23" s="98">
        <v>6.0000000000000001E-3</v>
      </c>
      <c r="D23" s="99">
        <v>8.9999999999999993E-3</v>
      </c>
      <c r="E23" s="99">
        <v>1.3</v>
      </c>
      <c r="F23" s="99">
        <v>0.28000000000000003</v>
      </c>
      <c r="G23" s="100">
        <v>0.89</v>
      </c>
    </row>
    <row r="24" spans="1:7" s="64" customFormat="1" ht="12.75" x14ac:dyDescent="0.25">
      <c r="A24" s="91" t="s">
        <v>235</v>
      </c>
      <c r="B24" s="93">
        <f>(C24*(1-F24))+(D24*F24)</f>
        <v>8.5400000000000007E-3</v>
      </c>
      <c r="C24" s="98">
        <v>7.0000000000000001E-3</v>
      </c>
      <c r="D24" s="99">
        <v>1.4E-2</v>
      </c>
      <c r="E24" s="99">
        <v>1.2</v>
      </c>
      <c r="F24" s="99">
        <v>0.22</v>
      </c>
      <c r="G24" s="100">
        <v>0.89</v>
      </c>
    </row>
    <row r="25" spans="1:7" s="64" customFormat="1" ht="12.75" x14ac:dyDescent="0.25">
      <c r="A25" s="91" t="s">
        <v>236</v>
      </c>
      <c r="B25" s="93">
        <f>(C25*(1-F25))+(D25*F25)</f>
        <v>7.2500000000000004E-3</v>
      </c>
      <c r="C25" s="98">
        <v>7.0000000000000001E-3</v>
      </c>
      <c r="D25" s="99">
        <v>8.0000000000000002E-3</v>
      </c>
      <c r="E25" s="99">
        <v>1.3</v>
      </c>
      <c r="F25" s="99">
        <v>0.25</v>
      </c>
      <c r="G25" s="100">
        <v>0.89</v>
      </c>
    </row>
    <row r="26" spans="1:7" s="64" customFormat="1" ht="12.75" x14ac:dyDescent="0.25">
      <c r="A26" s="91" t="s">
        <v>237</v>
      </c>
      <c r="B26" s="93">
        <f>(C26*(1-F26))+(D26*F26)</f>
        <v>6.2199999999999998E-3</v>
      </c>
      <c r="C26" s="98">
        <v>6.0000000000000001E-3</v>
      </c>
      <c r="D26" s="99">
        <v>7.0000000000000001E-3</v>
      </c>
      <c r="E26" s="99">
        <v>1</v>
      </c>
      <c r="F26" s="99">
        <v>0.22</v>
      </c>
      <c r="G26" s="100">
        <v>0.87</v>
      </c>
    </row>
    <row r="27" spans="1:7" s="64" customFormat="1" ht="12.75" x14ac:dyDescent="0.25">
      <c r="A27" s="91" t="s">
        <v>238</v>
      </c>
      <c r="B27" s="93">
        <f>(C27*(1-F21))+(D27*F21)</f>
        <v>6.3200000000000001E-3</v>
      </c>
      <c r="C27" s="98">
        <v>5.0000000000000001E-3</v>
      </c>
      <c r="D27" s="99">
        <v>1.0999999999999999E-2</v>
      </c>
      <c r="E27" s="99">
        <v>1.6</v>
      </c>
      <c r="F27" s="101" t="s">
        <v>239</v>
      </c>
      <c r="G27" s="100">
        <v>0.88</v>
      </c>
    </row>
    <row r="28" spans="1:7" s="64" customFormat="1" ht="12.75" x14ac:dyDescent="0.25">
      <c r="A28" s="91" t="s">
        <v>240</v>
      </c>
      <c r="B28" s="93">
        <f>(C28*(1-F28))+(D21*F28)</f>
        <v>7.3200000000000001E-3</v>
      </c>
      <c r="C28" s="98">
        <v>7.0000000000000001E-3</v>
      </c>
      <c r="D28" s="101" t="s">
        <v>239</v>
      </c>
      <c r="E28" s="99">
        <v>1.4</v>
      </c>
      <c r="F28" s="99">
        <v>0.16</v>
      </c>
      <c r="G28" s="100">
        <v>0.89</v>
      </c>
    </row>
    <row r="29" spans="1:7" s="64" customFormat="1" ht="12.75" x14ac:dyDescent="0.25">
      <c r="A29" s="91" t="s">
        <v>241</v>
      </c>
      <c r="B29" s="93">
        <f>(C29*(1-F21))+(D21*F21)</f>
        <v>7.4400000000000004E-3</v>
      </c>
      <c r="C29" s="98">
        <v>7.0000000000000001E-3</v>
      </c>
      <c r="D29" s="101" t="s">
        <v>239</v>
      </c>
      <c r="E29" s="99">
        <v>1.4</v>
      </c>
      <c r="F29" s="101" t="s">
        <v>239</v>
      </c>
      <c r="G29" s="100">
        <v>0.9</v>
      </c>
    </row>
    <row r="30" spans="1:7" s="64" customFormat="1" ht="12.75" x14ac:dyDescent="0.25">
      <c r="A30" s="91" t="s">
        <v>242</v>
      </c>
      <c r="B30" s="93">
        <f>(C30*(1-0.22))+(D30*0.22)</f>
        <v>6.7800000000000004E-3</v>
      </c>
      <c r="C30" s="98">
        <v>7.0000000000000001E-3</v>
      </c>
      <c r="D30" s="99">
        <v>6.0000000000000001E-3</v>
      </c>
      <c r="E30" s="99">
        <v>1.4</v>
      </c>
      <c r="F30" s="101" t="s">
        <v>239</v>
      </c>
      <c r="G30" s="100">
        <v>0.89</v>
      </c>
    </row>
    <row r="31" spans="1:7" s="64" customFormat="1" ht="12.75" x14ac:dyDescent="0.25">
      <c r="A31" s="91" t="s">
        <v>243</v>
      </c>
      <c r="B31" s="93">
        <f>(C31*(1-F31))+(D31*F31)</f>
        <v>8.0000000000000002E-3</v>
      </c>
      <c r="C31" s="98">
        <v>8.0000000000000002E-3</v>
      </c>
      <c r="D31" s="99">
        <v>8.0000000000000002E-3</v>
      </c>
      <c r="E31" s="99">
        <v>2.1</v>
      </c>
      <c r="F31" s="99">
        <v>0.19</v>
      </c>
      <c r="G31" s="100">
        <v>0.91</v>
      </c>
    </row>
    <row r="32" spans="1:7" s="64" customFormat="1" ht="12.75" x14ac:dyDescent="0.25">
      <c r="A32" s="91" t="s">
        <v>244</v>
      </c>
      <c r="B32" s="93">
        <f>(C32*(1-F32))+(D32*F32)</f>
        <v>8.0000000000000002E-3</v>
      </c>
      <c r="C32" s="98">
        <v>8.0000000000000002E-3</v>
      </c>
      <c r="D32" s="99">
        <v>8.0000000000000002E-3</v>
      </c>
      <c r="E32" s="99">
        <v>2.1</v>
      </c>
      <c r="F32" s="99">
        <v>0.19</v>
      </c>
      <c r="G32" s="100">
        <v>0.91</v>
      </c>
    </row>
    <row r="33" spans="1:7" s="64" customFormat="1" ht="12.75" x14ac:dyDescent="0.25">
      <c r="A33" s="91" t="s">
        <v>245</v>
      </c>
      <c r="B33" s="93">
        <f>(C33*(1-F33))+(D33*F33)</f>
        <v>1.8000000000000002E-2</v>
      </c>
      <c r="C33" s="98">
        <v>1.9E-2</v>
      </c>
      <c r="D33" s="99">
        <v>1.4E-2</v>
      </c>
      <c r="E33" s="99">
        <v>0.4</v>
      </c>
      <c r="F33" s="99">
        <v>0.2</v>
      </c>
      <c r="G33" s="100">
        <v>0.22</v>
      </c>
    </row>
    <row r="34" spans="1:7" s="64" customFormat="1" ht="12.75" x14ac:dyDescent="0.25">
      <c r="A34" s="91" t="s">
        <v>246</v>
      </c>
      <c r="B34" s="93">
        <f>(C34*(1-F21))+(0.014*F21)</f>
        <v>1.5560000000000001E-2</v>
      </c>
      <c r="C34" s="98">
        <v>1.6E-2</v>
      </c>
      <c r="D34" s="101" t="s">
        <v>239</v>
      </c>
      <c r="E34" s="99">
        <v>1</v>
      </c>
      <c r="F34" s="101" t="s">
        <v>239</v>
      </c>
      <c r="G34" s="100">
        <v>0.94</v>
      </c>
    </row>
    <row r="35" spans="1:7" s="64" customFormat="1" ht="12.75" x14ac:dyDescent="0.25">
      <c r="A35" s="91" t="s">
        <v>247</v>
      </c>
      <c r="B35" s="93">
        <f>(C35*(1-0.58))+(D35*0.58)</f>
        <v>2.2359999999999998E-2</v>
      </c>
      <c r="C35" s="98">
        <v>2.7E-2</v>
      </c>
      <c r="D35" s="101" t="s">
        <v>248</v>
      </c>
      <c r="E35" s="101" t="s">
        <v>239</v>
      </c>
      <c r="F35" s="99">
        <v>0.4</v>
      </c>
      <c r="G35" s="100">
        <v>0.9</v>
      </c>
    </row>
    <row r="36" spans="1:7" s="64" customFormat="1" ht="12.75" x14ac:dyDescent="0.25">
      <c r="A36" s="91" t="s">
        <v>249</v>
      </c>
      <c r="B36" s="93">
        <f>(C36*(1-F36))+(D36*F36)</f>
        <v>1.338E-2</v>
      </c>
      <c r="C36" s="98">
        <v>1.4999999999999999E-2</v>
      </c>
      <c r="D36" s="99">
        <v>1.2E-2</v>
      </c>
      <c r="E36" s="101" t="s">
        <v>239</v>
      </c>
      <c r="F36" s="99">
        <v>0.54</v>
      </c>
      <c r="G36" s="100">
        <v>0.9</v>
      </c>
    </row>
    <row r="37" spans="1:7" s="64" customFormat="1" ht="12.75" x14ac:dyDescent="0.25">
      <c r="A37" s="91" t="s">
        <v>250</v>
      </c>
      <c r="B37" s="93">
        <f>(C37*(1-F37))+(D37*F37)</f>
        <v>2.5000000000000001E-2</v>
      </c>
      <c r="C37" s="98">
        <v>2.7E-2</v>
      </c>
      <c r="D37" s="99">
        <v>2.1999999999999999E-2</v>
      </c>
      <c r="E37" s="99">
        <v>0.3</v>
      </c>
      <c r="F37" s="99">
        <v>0.4</v>
      </c>
      <c r="G37" s="100">
        <v>0.9</v>
      </c>
    </row>
    <row r="38" spans="1:7" s="64" customFormat="1" ht="12.75" x14ac:dyDescent="0.25">
      <c r="A38" s="91" t="s">
        <v>251</v>
      </c>
      <c r="B38" s="93">
        <f>(C38*(1-F38))+(D38*F38)</f>
        <v>1.338E-2</v>
      </c>
      <c r="C38" s="98">
        <v>1.4999999999999999E-2</v>
      </c>
      <c r="D38" s="99">
        <v>1.2E-2</v>
      </c>
      <c r="E38" s="99">
        <v>0.3</v>
      </c>
      <c r="F38" s="99">
        <v>0.54</v>
      </c>
      <c r="G38" s="100">
        <v>0.9</v>
      </c>
    </row>
    <row r="39" spans="1:7" s="64" customFormat="1" ht="12.75" x14ac:dyDescent="0.25">
      <c r="A39" s="91" t="s">
        <v>252</v>
      </c>
      <c r="B39" s="93">
        <f>(C39*(1-F39))+(D39*F39)</f>
        <v>1.26E-2</v>
      </c>
      <c r="C39" s="98">
        <v>1.4999999999999999E-2</v>
      </c>
      <c r="D39" s="99">
        <v>1.2E-2</v>
      </c>
      <c r="E39" s="99">
        <v>0.3</v>
      </c>
      <c r="F39" s="99">
        <v>0.8</v>
      </c>
      <c r="G39" s="100">
        <v>0.9</v>
      </c>
    </row>
    <row r="40" spans="1:7" s="64" customFormat="1" ht="12.75" x14ac:dyDescent="0.25">
      <c r="A40" s="91" t="s">
        <v>253</v>
      </c>
      <c r="B40" s="93">
        <f>(C40*(1-F40))+(D40*F40)</f>
        <v>1.78E-2</v>
      </c>
      <c r="C40" s="98">
        <v>2.5000000000000001E-2</v>
      </c>
      <c r="D40" s="99">
        <v>1.6E-2</v>
      </c>
      <c r="E40" s="99">
        <v>0.3</v>
      </c>
      <c r="F40" s="99">
        <v>0.8</v>
      </c>
      <c r="G40" s="100">
        <v>0.9</v>
      </c>
    </row>
    <row r="41" spans="1:7" s="64" customFormat="1" ht="12.75" x14ac:dyDescent="0.25">
      <c r="A41" s="76" t="s">
        <v>314</v>
      </c>
      <c r="B41" s="79"/>
      <c r="C41" s="79"/>
      <c r="D41" s="79"/>
      <c r="E41" s="79"/>
      <c r="F41" s="81"/>
    </row>
    <row r="42" spans="1:7" s="40" customFormat="1" ht="216" customHeight="1" x14ac:dyDescent="0.25">
      <c r="A42" s="57" t="s">
        <v>329</v>
      </c>
      <c r="B42" s="57"/>
      <c r="C42" s="57"/>
      <c r="D42" s="57"/>
      <c r="E42" s="57"/>
      <c r="F42" s="57"/>
    </row>
    <row r="45" spans="1:7" s="64" customFormat="1" ht="14.25" x14ac:dyDescent="0.25">
      <c r="A45" s="63" t="s">
        <v>308</v>
      </c>
    </row>
    <row r="46" spans="1:7" s="64" customFormat="1" ht="12.75" x14ac:dyDescent="0.2">
      <c r="A46" s="65" t="s">
        <v>219</v>
      </c>
      <c r="B46" s="66" t="s">
        <v>220</v>
      </c>
      <c r="C46" s="65" t="s">
        <v>221</v>
      </c>
      <c r="D46" s="65"/>
    </row>
    <row r="47" spans="1:7" s="64" customFormat="1" ht="12.75" x14ac:dyDescent="0.2">
      <c r="A47" s="65"/>
      <c r="B47" s="66" t="s">
        <v>222</v>
      </c>
      <c r="C47" s="66" t="s">
        <v>223</v>
      </c>
      <c r="D47" s="66" t="s">
        <v>222</v>
      </c>
    </row>
    <row r="48" spans="1:7" s="64" customFormat="1" ht="12.75" x14ac:dyDescent="0.25">
      <c r="A48" s="67" t="s">
        <v>310</v>
      </c>
      <c r="B48" s="68">
        <v>0.01</v>
      </c>
      <c r="C48" s="69" t="s">
        <v>227</v>
      </c>
      <c r="D48" s="69">
        <v>1.4E-2</v>
      </c>
    </row>
    <row r="49" spans="1:4" s="64" customFormat="1" ht="12.75" x14ac:dyDescent="0.25">
      <c r="A49" s="70"/>
      <c r="B49" s="71"/>
      <c r="C49" s="72" t="s">
        <v>228</v>
      </c>
      <c r="D49" s="72">
        <v>5.0000000000000001E-3</v>
      </c>
    </row>
    <row r="50" spans="1:4" s="64" customFormat="1" x14ac:dyDescent="0.25">
      <c r="A50" s="73" t="s">
        <v>309</v>
      </c>
      <c r="B50" s="72">
        <v>1.0999999999999999E-2</v>
      </c>
      <c r="C50" s="72" t="s">
        <v>229</v>
      </c>
      <c r="D50" s="72" t="s">
        <v>229</v>
      </c>
    </row>
    <row r="51" spans="1:4" s="64" customFormat="1" ht="12.75" x14ac:dyDescent="0.25">
      <c r="A51" s="74" t="s">
        <v>311</v>
      </c>
      <c r="B51" s="75">
        <v>0.11</v>
      </c>
      <c r="C51" s="72" t="s">
        <v>203</v>
      </c>
      <c r="D51" s="72">
        <v>0.15</v>
      </c>
    </row>
    <row r="52" spans="1:4" s="64" customFormat="1" ht="12.75" x14ac:dyDescent="0.25">
      <c r="A52" s="67"/>
      <c r="B52" s="68"/>
      <c r="C52" s="72" t="s">
        <v>254</v>
      </c>
      <c r="D52" s="72">
        <v>0.08</v>
      </c>
    </row>
    <row r="53" spans="1:4" s="64" customFormat="1" ht="12.75" x14ac:dyDescent="0.25">
      <c r="A53" s="67"/>
      <c r="B53" s="68"/>
      <c r="C53" s="72" t="s">
        <v>255</v>
      </c>
      <c r="D53" s="72">
        <v>0.01</v>
      </c>
    </row>
    <row r="54" spans="1:4" s="64" customFormat="1" ht="25.5" x14ac:dyDescent="0.25">
      <c r="A54" s="70"/>
      <c r="B54" s="71"/>
      <c r="C54" s="72" t="s">
        <v>256</v>
      </c>
      <c r="D54" s="72">
        <v>0.05</v>
      </c>
    </row>
    <row r="55" spans="1:4" s="64" customFormat="1" ht="42" x14ac:dyDescent="0.25">
      <c r="A55" s="73" t="s">
        <v>312</v>
      </c>
      <c r="B55" s="72">
        <v>0.21</v>
      </c>
      <c r="C55" s="72" t="s">
        <v>229</v>
      </c>
      <c r="D55" s="72" t="s">
        <v>229</v>
      </c>
    </row>
    <row r="56" spans="1:4" s="64" customFormat="1" ht="42" x14ac:dyDescent="0.25">
      <c r="A56" s="73" t="s">
        <v>313</v>
      </c>
      <c r="B56" s="72">
        <v>0.24</v>
      </c>
      <c r="C56" s="72" t="s">
        <v>229</v>
      </c>
      <c r="D56" s="72" t="s">
        <v>229</v>
      </c>
    </row>
    <row r="57" spans="1:4" s="64" customFormat="1" ht="12.75" x14ac:dyDescent="0.25">
      <c r="A57" s="76" t="s">
        <v>295</v>
      </c>
    </row>
    <row r="58" spans="1:4" ht="247.5" customHeight="1" x14ac:dyDescent="0.25">
      <c r="A58" s="56" t="s">
        <v>307</v>
      </c>
      <c r="B58" s="56"/>
      <c r="C58" s="56"/>
      <c r="D58" s="56"/>
    </row>
  </sheetData>
  <mergeCells count="15">
    <mergeCell ref="A58:D58"/>
    <mergeCell ref="C46:D46"/>
    <mergeCell ref="A48:A49"/>
    <mergeCell ref="B48:B49"/>
    <mergeCell ref="A51:A54"/>
    <mergeCell ref="B51:B54"/>
    <mergeCell ref="A46:A47"/>
    <mergeCell ref="B4:C4"/>
    <mergeCell ref="A4:A5"/>
    <mergeCell ref="A6:A8"/>
    <mergeCell ref="A9:A10"/>
    <mergeCell ref="A11:A12"/>
    <mergeCell ref="A15:D15"/>
    <mergeCell ref="A42:F42"/>
    <mergeCell ref="A16:C16"/>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03FC-839C-4ED4-9A77-207E08AB44DB}">
  <dimension ref="A2:F25"/>
  <sheetViews>
    <sheetView showGridLines="0" topLeftCell="A9" workbookViewId="0">
      <selection activeCell="A28" sqref="A28:XFD60"/>
    </sheetView>
  </sheetViews>
  <sheetFormatPr defaultRowHeight="12.75" x14ac:dyDescent="0.2"/>
  <cols>
    <col min="1" max="1" width="23.42578125" style="11" customWidth="1"/>
    <col min="2" max="2" width="29.140625" style="11" customWidth="1"/>
    <col min="3" max="6" width="12.28515625" style="11" customWidth="1"/>
    <col min="7" max="16384" width="9.140625" style="11"/>
  </cols>
  <sheetData>
    <row r="2" spans="1:6" x14ac:dyDescent="0.2">
      <c r="A2" s="82" t="s">
        <v>291</v>
      </c>
    </row>
    <row r="3" spans="1:6" ht="14.25" x14ac:dyDescent="0.2">
      <c r="A3" s="102" t="s">
        <v>263</v>
      </c>
      <c r="B3" s="103" t="s">
        <v>331</v>
      </c>
      <c r="C3" s="103" t="s">
        <v>264</v>
      </c>
      <c r="D3" s="104" t="s">
        <v>332</v>
      </c>
      <c r="E3" s="104" t="s">
        <v>338</v>
      </c>
      <c r="F3" s="103" t="s">
        <v>333</v>
      </c>
    </row>
    <row r="4" spans="1:6" x14ac:dyDescent="0.2">
      <c r="A4" s="92" t="s">
        <v>265</v>
      </c>
      <c r="B4" s="105">
        <v>1613</v>
      </c>
      <c r="C4" s="105">
        <v>65</v>
      </c>
      <c r="D4" s="72">
        <v>2.2999999999999998</v>
      </c>
      <c r="E4" s="72">
        <v>0.21</v>
      </c>
      <c r="F4" s="105">
        <v>3.9</v>
      </c>
    </row>
    <row r="5" spans="1:6" x14ac:dyDescent="0.2">
      <c r="A5" s="92" t="s">
        <v>266</v>
      </c>
      <c r="B5" s="105">
        <v>1515</v>
      </c>
      <c r="C5" s="105">
        <v>92</v>
      </c>
      <c r="D5" s="119">
        <v>2.7</v>
      </c>
      <c r="E5" s="119">
        <v>7.0000000000000007E-2</v>
      </c>
      <c r="F5" s="105">
        <v>2.5</v>
      </c>
    </row>
    <row r="6" spans="1:6" x14ac:dyDescent="0.2">
      <c r="A6" s="92" t="s">
        <v>267</v>
      </c>
      <c r="B6" s="105">
        <v>1550</v>
      </c>
      <c r="C6" s="105">
        <v>78</v>
      </c>
      <c r="D6" s="72">
        <v>6.1</v>
      </c>
      <c r="E6" s="72">
        <v>0.06</v>
      </c>
      <c r="F6" s="105">
        <v>1.1000000000000001</v>
      </c>
    </row>
    <row r="7" spans="1:6" x14ac:dyDescent="0.2">
      <c r="A7" s="106" t="s">
        <v>289</v>
      </c>
      <c r="B7" s="89"/>
      <c r="C7" s="89"/>
      <c r="D7" s="89"/>
      <c r="E7" s="79"/>
      <c r="F7" s="89"/>
    </row>
    <row r="8" spans="1:6" x14ac:dyDescent="0.2">
      <c r="A8" s="106" t="s">
        <v>290</v>
      </c>
      <c r="B8" s="89"/>
      <c r="C8" s="89"/>
      <c r="D8" s="89"/>
      <c r="E8" s="79"/>
      <c r="F8" s="89"/>
    </row>
    <row r="10" spans="1:6" ht="14.25" x14ac:dyDescent="0.2">
      <c r="A10" s="82" t="s">
        <v>334</v>
      </c>
    </row>
    <row r="11" spans="1:6" ht="14.25" x14ac:dyDescent="0.2">
      <c r="A11" s="107" t="s">
        <v>268</v>
      </c>
      <c r="B11" s="108" t="s">
        <v>269</v>
      </c>
      <c r="C11" s="108" t="s">
        <v>335</v>
      </c>
    </row>
    <row r="12" spans="1:6" x14ac:dyDescent="0.2">
      <c r="A12" s="109" t="s">
        <v>270</v>
      </c>
      <c r="B12" s="109" t="s">
        <v>271</v>
      </c>
      <c r="C12" s="110">
        <v>0.95</v>
      </c>
    </row>
    <row r="13" spans="1:6" ht="38.25" x14ac:dyDescent="0.2">
      <c r="A13" s="111" t="s">
        <v>272</v>
      </c>
      <c r="B13" s="111" t="s">
        <v>273</v>
      </c>
      <c r="C13" s="112">
        <v>0.74</v>
      </c>
    </row>
    <row r="14" spans="1:6" x14ac:dyDescent="0.2">
      <c r="A14" s="113" t="s">
        <v>274</v>
      </c>
      <c r="B14" s="109" t="s">
        <v>273</v>
      </c>
      <c r="C14" s="110">
        <v>0.92</v>
      </c>
    </row>
    <row r="15" spans="1:6" x14ac:dyDescent="0.2">
      <c r="A15" s="114"/>
      <c r="B15" s="109" t="s">
        <v>275</v>
      </c>
      <c r="C15" s="110">
        <v>0.35</v>
      </c>
    </row>
    <row r="16" spans="1:6" x14ac:dyDescent="0.2">
      <c r="A16" s="115"/>
      <c r="B16" s="109" t="s">
        <v>276</v>
      </c>
      <c r="C16" s="110">
        <v>0.86</v>
      </c>
    </row>
    <row r="17" spans="1:3" x14ac:dyDescent="0.2">
      <c r="A17" s="116" t="s">
        <v>277</v>
      </c>
      <c r="B17" s="117"/>
      <c r="C17" s="110">
        <v>0.77</v>
      </c>
    </row>
    <row r="18" spans="1:3" x14ac:dyDescent="0.2">
      <c r="A18" s="118" t="s">
        <v>278</v>
      </c>
      <c r="B18" s="111" t="s">
        <v>279</v>
      </c>
      <c r="C18" s="112">
        <v>0.5</v>
      </c>
    </row>
    <row r="19" spans="1:3" x14ac:dyDescent="0.2">
      <c r="A19" s="113" t="s">
        <v>288</v>
      </c>
      <c r="B19" s="109" t="s">
        <v>280</v>
      </c>
      <c r="C19" s="110">
        <v>0.9</v>
      </c>
    </row>
    <row r="20" spans="1:3" x14ac:dyDescent="0.2">
      <c r="A20" s="114"/>
      <c r="B20" s="109" t="s">
        <v>281</v>
      </c>
      <c r="C20" s="110">
        <v>0.8</v>
      </c>
    </row>
    <row r="21" spans="1:3" x14ac:dyDescent="0.2">
      <c r="A21" s="114"/>
      <c r="B21" s="109" t="s">
        <v>282</v>
      </c>
      <c r="C21" s="110">
        <v>0.8</v>
      </c>
    </row>
    <row r="22" spans="1:3" ht="15" x14ac:dyDescent="0.2">
      <c r="A22" s="114"/>
      <c r="B22" s="109" t="s">
        <v>336</v>
      </c>
      <c r="C22" s="110">
        <v>0.8</v>
      </c>
    </row>
    <row r="23" spans="1:3" x14ac:dyDescent="0.2">
      <c r="A23" s="115"/>
      <c r="B23" s="109" t="s">
        <v>283</v>
      </c>
      <c r="C23" s="110">
        <v>0.85</v>
      </c>
    </row>
    <row r="24" spans="1:3" ht="15" x14ac:dyDescent="0.2">
      <c r="A24" s="11" t="s">
        <v>337</v>
      </c>
    </row>
    <row r="25" spans="1:3" x14ac:dyDescent="0.2">
      <c r="A25" s="106" t="s">
        <v>287</v>
      </c>
    </row>
  </sheetData>
  <mergeCells count="3">
    <mergeCell ref="A14:A16"/>
    <mergeCell ref="A17:B17"/>
    <mergeCell ref="A19:A23"/>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1AB2B-BA0D-46C6-9CC3-98759F3A1D24}">
  <dimension ref="A1:B21"/>
  <sheetViews>
    <sheetView showGridLines="0" workbookViewId="0">
      <selection activeCell="B14" sqref="B14"/>
    </sheetView>
  </sheetViews>
  <sheetFormatPr defaultRowHeight="15" x14ac:dyDescent="0.25"/>
  <cols>
    <col min="1" max="1" width="14" customWidth="1"/>
    <col min="2" max="2" width="13.85546875" customWidth="1"/>
  </cols>
  <sheetData>
    <row r="1" spans="1:2" x14ac:dyDescent="0.25">
      <c r="A1" s="1" t="s">
        <v>257</v>
      </c>
    </row>
    <row r="2" spans="1:2" ht="18" x14ac:dyDescent="0.35">
      <c r="A2" s="3" t="s">
        <v>258</v>
      </c>
      <c r="B2" s="39" t="s">
        <v>259</v>
      </c>
    </row>
    <row r="3" spans="1:2" ht="18" x14ac:dyDescent="0.35">
      <c r="A3" s="2" t="s">
        <v>260</v>
      </c>
      <c r="B3" s="2">
        <v>1</v>
      </c>
    </row>
    <row r="4" spans="1:2" ht="18" x14ac:dyDescent="0.35">
      <c r="A4" s="2" t="s">
        <v>261</v>
      </c>
      <c r="B4" s="2">
        <v>25</v>
      </c>
    </row>
    <row r="5" spans="1:2" ht="18" x14ac:dyDescent="0.35">
      <c r="A5" s="2" t="s">
        <v>262</v>
      </c>
      <c r="B5" s="2">
        <v>298</v>
      </c>
    </row>
    <row r="7" spans="1:2" x14ac:dyDescent="0.25">
      <c r="A7" s="59" t="s">
        <v>284</v>
      </c>
    </row>
    <row r="8" spans="1:2" x14ac:dyDescent="0.25">
      <c r="A8" s="58" t="s">
        <v>0</v>
      </c>
    </row>
    <row r="9" spans="1:2" x14ac:dyDescent="0.25">
      <c r="A9" s="58" t="s">
        <v>1</v>
      </c>
    </row>
    <row r="10" spans="1:2" x14ac:dyDescent="0.25">
      <c r="A10" s="58" t="s">
        <v>2</v>
      </c>
    </row>
    <row r="11" spans="1:2" x14ac:dyDescent="0.25">
      <c r="A11" s="58" t="s">
        <v>3</v>
      </c>
    </row>
    <row r="12" spans="1:2" x14ac:dyDescent="0.25">
      <c r="A12" s="58" t="s">
        <v>4</v>
      </c>
    </row>
    <row r="13" spans="1:2" x14ac:dyDescent="0.25">
      <c r="A13" s="58" t="s">
        <v>5</v>
      </c>
    </row>
    <row r="14" spans="1:2" x14ac:dyDescent="0.25">
      <c r="A14" s="58" t="s">
        <v>6</v>
      </c>
    </row>
    <row r="15" spans="1:2" x14ac:dyDescent="0.25">
      <c r="A15" s="58" t="s">
        <v>7</v>
      </c>
    </row>
    <row r="16" spans="1:2" x14ac:dyDescent="0.25">
      <c r="A16" s="58" t="s">
        <v>8</v>
      </c>
    </row>
    <row r="17" spans="1:1" x14ac:dyDescent="0.25">
      <c r="A17" s="58" t="s">
        <v>9</v>
      </c>
    </row>
    <row r="18" spans="1:1" x14ac:dyDescent="0.25">
      <c r="A18" s="58" t="s">
        <v>10</v>
      </c>
    </row>
    <row r="19" spans="1:1" x14ac:dyDescent="0.25">
      <c r="A19" s="58" t="s">
        <v>11</v>
      </c>
    </row>
    <row r="20" spans="1:1" x14ac:dyDescent="0.25">
      <c r="A20" s="58" t="s">
        <v>285</v>
      </c>
    </row>
    <row r="21" spans="1:1" x14ac:dyDescent="0.25">
      <c r="A21" s="58" t="s">
        <v>217</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5" ma:contentTypeDescription="Create a new document." ma:contentTypeScope="" ma:versionID="95ecdbb8ea594301dc177f5558a4efa2">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e0de08b3cea0a59fb83111f5d1d8dec"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719FD1-273E-4215-9624-1B95EF1C1242}">
  <ds:schemaRefs>
    <ds:schemaRef ds:uri="http://purl.org/dc/elements/1.1/"/>
    <ds:schemaRef ds:uri="http://schemas.microsoft.com/office/2006/metadata/properties"/>
    <ds:schemaRef ds:uri="2b8b0947-f63d-40dd-beba-f60b6a80cc1d"/>
    <ds:schemaRef ds:uri="9ffc0a9f-7c68-4932-9b1c-0931434d8cb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45446D9-F324-46E9-8AA5-468BA3A5C4A9}">
  <ds:schemaRefs>
    <ds:schemaRef ds:uri="http://schemas.microsoft.com/sharepoint/v3/contenttype/forms"/>
  </ds:schemaRefs>
</ds:datastoreItem>
</file>

<file path=customXml/itemProps3.xml><?xml version="1.0" encoding="utf-8"?>
<ds:datastoreItem xmlns:ds="http://schemas.openxmlformats.org/officeDocument/2006/customXml" ds:itemID="{A80E7128-0D26-48A6-A4BF-904ACB628C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Grazing</vt:lpstr>
      <vt:lpstr>ρCH4 and MCFPRP</vt:lpstr>
      <vt:lpstr>Fossil Fuels</vt:lpstr>
      <vt:lpstr>N Content of Fertilizers</vt:lpstr>
      <vt:lpstr>Nitrogen Factors</vt:lpstr>
      <vt:lpstr>Biomass Burning</vt:lpstr>
      <vt:lpstr>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 DuBuisson</dc:creator>
  <cp:keywords/>
  <dc:description/>
  <cp:lastModifiedBy>Max DuBuisson</cp:lastModifiedBy>
  <cp:revision/>
  <dcterms:created xsi:type="dcterms:W3CDTF">2020-04-16T16:48:59Z</dcterms:created>
  <dcterms:modified xsi:type="dcterms:W3CDTF">2020-08-28T20:09:36Z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