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autoCompressPictures="0"/>
  <mc:AlternateContent xmlns:mc="http://schemas.openxmlformats.org/markup-compatibility/2006">
    <mc:Choice Requires="x15">
      <x15ac:absPath xmlns:x15ac="http://schemas.microsoft.com/office/spreadsheetml/2010/11/ac" url="https://climateregistry.sharepoint.com/Public/Policy/Mexico Forest/Calc Tools/Carbon Monitoring Workbook/"/>
    </mc:Choice>
  </mc:AlternateContent>
  <xr:revisionPtr revIDLastSave="961" documentId="8_{5B428767-C9DC-40DE-ABE7-D6A9673EC3BA}" xr6:coauthVersionLast="41" xr6:coauthVersionMax="45" xr10:uidLastSave="{C6580264-86BD-4050-8934-A2612100F1CB}"/>
  <workbookProtection workbookAlgorithmName="SHA-512" workbookHashValue="hF50TP61Nh1SVdiqkylO0wsoc0EDF88/SV18aSXLz0JBz7vjVCRUPq5GTMoJ1RWhTe+3iiQtsaW0cBDK1393KQ==" workbookSaltValue="pz/oELFdi82PHk5I0ExCBw==" workbookSpinCount="100000" lockStructure="1"/>
  <bookViews>
    <workbookView xWindow="-110" yWindow="-110" windowWidth="19420" windowHeight="10420" xr2:uid="{00000000-000D-0000-FFFF-FFFF00000000}"/>
  </bookViews>
  <sheets>
    <sheet name="Instrucciones" sheetId="7" r:id="rId1"/>
    <sheet name="Hoja De Calculo" sheetId="6" r:id="rId2"/>
    <sheet name="Herramienta de HWP" sheetId="8" r:id="rId3"/>
    <sheet name="HWP C del Área de Actividad" sheetId="12" r:id="rId4"/>
    <sheet name="HWP C Línea de Base" sheetId="11" r:id="rId5"/>
  </sheets>
  <externalReferences>
    <externalReference r:id="rId6"/>
  </externalReferences>
  <definedNames>
    <definedName name="EF_DM">'[1]EF Summary'!$A$24:$V$28</definedName>
    <definedName name="EF_N2O">'[1]EF Summary'!$A$14:$V$18</definedName>
    <definedName name="EF_OC">'[1]EF Summary'!$A$8:$V$12</definedName>
    <definedName name="gwp_ch4">[1]Constants!$B$5</definedName>
    <definedName name="gwp_n2o">[1]Constants!$B$6</definedName>
    <definedName name="LCC">'[1]Baseline EFs'!$R$2:$T$1004</definedName>
    <definedName name="LS_categories">[1]Grazing!$A$19:$A$32</definedName>
    <definedName name="MLRA_Pick">[1]MLRAs!$A$2:$A$280</definedName>
    <definedName name="_xlnm.Print_Area" localSheetId="1">'Hoja De Calculo'!$A$5:$L$63</definedName>
    <definedName name="Prior_LU">[1]MLRAs!$H$2:$H$3</definedName>
    <definedName name="Soil_Texture">[1]MLRAs!$F$2:$F$4</definedName>
    <definedName name="States">[1]Grazing!$E$3:$E$50</definedName>
    <definedName name="temp_grazing">[1]Grazing!$A$4:$A$16</definedName>
    <definedName name="Version">Instrucciones!$B$3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6" l="1"/>
  <c r="C13" i="6"/>
  <c r="C16" i="6" s="1"/>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B12" i="6"/>
  <c r="BC12" i="6"/>
  <c r="BD12" i="6"/>
  <c r="BE12" i="6"/>
  <c r="BF12" i="6"/>
  <c r="BG12" i="6"/>
  <c r="BH12" i="6"/>
  <c r="BI12" i="6"/>
  <c r="BJ12" i="6"/>
  <c r="BK12" i="6"/>
  <c r="BL12" i="6"/>
  <c r="BM12" i="6"/>
  <c r="BN12" i="6"/>
  <c r="BO12" i="6"/>
  <c r="BP12" i="6"/>
  <c r="BQ12" i="6"/>
  <c r="BR12" i="6"/>
  <c r="BS12" i="6"/>
  <c r="BT12" i="6"/>
  <c r="BU12" i="6"/>
  <c r="BV12" i="6"/>
  <c r="BW12" i="6"/>
  <c r="BX12" i="6"/>
  <c r="BY12" i="6"/>
  <c r="BZ12" i="6"/>
  <c r="CA12" i="6"/>
  <c r="CB12" i="6"/>
  <c r="CC12" i="6"/>
  <c r="CD12" i="6"/>
  <c r="CE12" i="6"/>
  <c r="CF12" i="6"/>
  <c r="CG12" i="6"/>
  <c r="CH12" i="6"/>
  <c r="CI12" i="6"/>
  <c r="CJ12" i="6"/>
  <c r="CK12" i="6"/>
  <c r="CL12" i="6"/>
  <c r="CM12" i="6"/>
  <c r="CN12" i="6"/>
  <c r="CO12" i="6"/>
  <c r="CP12" i="6"/>
  <c r="CQ12" i="6"/>
  <c r="CR12" i="6"/>
  <c r="CS12" i="6"/>
  <c r="CT12" i="6"/>
  <c r="CU12" i="6"/>
  <c r="CV12" i="6"/>
  <c r="CW12" i="6"/>
  <c r="CX12" i="6"/>
  <c r="C12" i="6"/>
  <c r="C10" i="12"/>
  <c r="C14" i="12" s="1"/>
  <c r="C9" i="12"/>
  <c r="C13" i="12" s="1"/>
  <c r="D11" i="11"/>
  <c r="D15" i="11" s="1"/>
  <c r="D10" i="11"/>
  <c r="D14" i="11" s="1"/>
  <c r="D18" i="11" s="1"/>
  <c r="D19" i="11" s="1"/>
  <c r="G5" i="11"/>
  <c r="F5" i="11"/>
  <c r="E5" i="11"/>
  <c r="D5" i="11"/>
  <c r="C5" i="11"/>
  <c r="B5" i="11"/>
  <c r="H30" i="6"/>
  <c r="E30" i="6"/>
  <c r="C30" i="6"/>
  <c r="CY30" i="6"/>
  <c r="CX30" i="6"/>
  <c r="CW30" i="6"/>
  <c r="CV30" i="6"/>
  <c r="CU30" i="6"/>
  <c r="CT30" i="6"/>
  <c r="CS30" i="6"/>
  <c r="CR30" i="6"/>
  <c r="CQ30" i="6"/>
  <c r="CP30"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G30" i="6"/>
  <c r="F30" i="6"/>
  <c r="D30" i="6"/>
  <c r="BS13" i="6"/>
  <c r="BS16" i="6"/>
  <c r="AM13" i="6"/>
  <c r="AM16" i="6"/>
  <c r="W13" i="6"/>
  <c r="W16" i="6"/>
  <c r="O13" i="6"/>
  <c r="O16" i="6"/>
  <c r="G13" i="6"/>
  <c r="G16" i="6"/>
  <c r="C42" i="6"/>
  <c r="L19" i="6"/>
  <c r="M19" i="6"/>
  <c r="M32" i="6" s="1"/>
  <c r="M50" i="6"/>
  <c r="M13" i="6"/>
  <c r="M16" i="6"/>
  <c r="M18" i="6"/>
  <c r="CY61" i="6"/>
  <c r="CY60" i="6"/>
  <c r="CX50" i="6"/>
  <c r="CW50" i="6"/>
  <c r="CV50" i="6"/>
  <c r="CU50" i="6"/>
  <c r="CT50" i="6"/>
  <c r="CS50" i="6"/>
  <c r="CR50" i="6"/>
  <c r="CQ50" i="6"/>
  <c r="CP50"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19" i="6"/>
  <c r="N32" i="6" s="1"/>
  <c r="N50" i="6"/>
  <c r="L18" i="6"/>
  <c r="K50" i="6"/>
  <c r="E13" i="6"/>
  <c r="E16" i="6"/>
  <c r="E18" i="6"/>
  <c r="H13" i="6"/>
  <c r="H16" i="6"/>
  <c r="H18" i="6"/>
  <c r="D13" i="6"/>
  <c r="D16" i="6"/>
  <c r="F13" i="6"/>
  <c r="F16" i="6"/>
  <c r="F18" i="6"/>
  <c r="G18" i="6"/>
  <c r="I13" i="6"/>
  <c r="I16" i="6"/>
  <c r="I18" i="6"/>
  <c r="J13" i="6"/>
  <c r="J16" i="6"/>
  <c r="J18" i="6"/>
  <c r="K13" i="6"/>
  <c r="K16" i="6"/>
  <c r="K18" i="6"/>
  <c r="L13" i="6"/>
  <c r="L16" i="6"/>
  <c r="N13" i="6"/>
  <c r="N16" i="6"/>
  <c r="P13" i="6"/>
  <c r="P16" i="6"/>
  <c r="Q13" i="6"/>
  <c r="Q16" i="6"/>
  <c r="R13" i="6"/>
  <c r="R16" i="6"/>
  <c r="S13" i="6"/>
  <c r="S16" i="6"/>
  <c r="T13" i="6"/>
  <c r="T16" i="6"/>
  <c r="U13" i="6"/>
  <c r="U16" i="6"/>
  <c r="V13" i="6"/>
  <c r="V16" i="6"/>
  <c r="X13" i="6"/>
  <c r="X16" i="6"/>
  <c r="Y13" i="6"/>
  <c r="Y16" i="6"/>
  <c r="Z13" i="6"/>
  <c r="Z16" i="6"/>
  <c r="AA13" i="6"/>
  <c r="AA16" i="6"/>
  <c r="D6" i="6"/>
  <c r="CY59" i="6"/>
  <c r="CY62" i="6"/>
  <c r="C6" i="6"/>
  <c r="B17" i="6"/>
  <c r="CY32" i="6"/>
  <c r="CX13" i="6"/>
  <c r="CX16" i="6"/>
  <c r="CW13" i="6"/>
  <c r="CW16" i="6"/>
  <c r="CV13" i="6"/>
  <c r="CV16" i="6"/>
  <c r="CU13" i="6"/>
  <c r="CU16" i="6"/>
  <c r="CT13" i="6"/>
  <c r="CT16" i="6"/>
  <c r="CS13" i="6"/>
  <c r="CS16" i="6"/>
  <c r="CR13" i="6"/>
  <c r="CR16" i="6"/>
  <c r="CQ13" i="6"/>
  <c r="CQ16" i="6"/>
  <c r="CP13" i="6"/>
  <c r="CP16" i="6"/>
  <c r="CO13" i="6"/>
  <c r="CO16" i="6"/>
  <c r="CN13" i="6"/>
  <c r="CN16" i="6"/>
  <c r="CM13" i="6"/>
  <c r="CM16" i="6"/>
  <c r="CL13" i="6"/>
  <c r="CL16" i="6"/>
  <c r="CK13" i="6"/>
  <c r="CK16" i="6"/>
  <c r="CJ13" i="6"/>
  <c r="CJ16" i="6"/>
  <c r="CI13" i="6"/>
  <c r="CI16" i="6"/>
  <c r="CH13" i="6"/>
  <c r="CH16" i="6"/>
  <c r="CG13" i="6"/>
  <c r="CG16" i="6"/>
  <c r="CF13" i="6"/>
  <c r="CF16" i="6"/>
  <c r="CE13" i="6"/>
  <c r="CE16" i="6"/>
  <c r="CD13" i="6"/>
  <c r="CD16" i="6"/>
  <c r="CC13" i="6"/>
  <c r="CC16" i="6"/>
  <c r="CB13" i="6"/>
  <c r="CB16" i="6"/>
  <c r="CA13" i="6"/>
  <c r="CA16" i="6"/>
  <c r="BZ13" i="6"/>
  <c r="BZ16" i="6"/>
  <c r="BY13" i="6"/>
  <c r="BY16" i="6"/>
  <c r="BX13" i="6"/>
  <c r="BX16" i="6"/>
  <c r="BW13" i="6"/>
  <c r="BW16" i="6"/>
  <c r="BV13" i="6"/>
  <c r="BV16" i="6"/>
  <c r="BU13" i="6"/>
  <c r="BU16" i="6"/>
  <c r="BT13" i="6"/>
  <c r="BT16" i="6"/>
  <c r="BR13" i="6"/>
  <c r="BR16" i="6"/>
  <c r="BQ13" i="6"/>
  <c r="BQ16" i="6"/>
  <c r="BP13" i="6"/>
  <c r="BP16" i="6"/>
  <c r="BO13" i="6"/>
  <c r="BO16" i="6"/>
  <c r="BN13" i="6"/>
  <c r="BN16" i="6"/>
  <c r="BM13" i="6"/>
  <c r="BM16" i="6"/>
  <c r="BL13" i="6"/>
  <c r="BL16" i="6"/>
  <c r="BK13" i="6"/>
  <c r="BK16" i="6"/>
  <c r="BJ13" i="6"/>
  <c r="BJ16" i="6"/>
  <c r="BI13" i="6"/>
  <c r="BI16" i="6"/>
  <c r="BH13" i="6"/>
  <c r="BH16" i="6"/>
  <c r="BG13" i="6"/>
  <c r="BG16" i="6"/>
  <c r="BF13" i="6"/>
  <c r="BF16" i="6"/>
  <c r="BE13" i="6"/>
  <c r="BE16" i="6"/>
  <c r="BD13" i="6"/>
  <c r="BD16" i="6"/>
  <c r="BC13" i="6"/>
  <c r="BC16" i="6"/>
  <c r="BB13" i="6"/>
  <c r="BB16" i="6"/>
  <c r="BA13" i="6"/>
  <c r="BA16" i="6"/>
  <c r="AZ13" i="6"/>
  <c r="AZ16" i="6"/>
  <c r="AY13" i="6"/>
  <c r="AY16" i="6"/>
  <c r="AX13" i="6"/>
  <c r="AX16" i="6"/>
  <c r="AW13" i="6"/>
  <c r="AW16" i="6"/>
  <c r="AV13" i="6"/>
  <c r="AV16" i="6"/>
  <c r="AU13" i="6"/>
  <c r="AU16" i="6"/>
  <c r="AT13" i="6"/>
  <c r="AT16" i="6"/>
  <c r="AS13" i="6"/>
  <c r="AS16" i="6"/>
  <c r="AR13" i="6"/>
  <c r="AR16" i="6"/>
  <c r="AQ13" i="6"/>
  <c r="AQ16" i="6"/>
  <c r="AP13" i="6"/>
  <c r="AP16" i="6"/>
  <c r="AO13" i="6"/>
  <c r="AO16" i="6"/>
  <c r="AN13" i="6"/>
  <c r="AN16" i="6"/>
  <c r="AL13" i="6"/>
  <c r="AL16" i="6"/>
  <c r="AK13" i="6"/>
  <c r="AK16" i="6"/>
  <c r="AJ13" i="6"/>
  <c r="AJ16" i="6"/>
  <c r="AI13" i="6"/>
  <c r="AI16" i="6"/>
  <c r="AH13" i="6"/>
  <c r="AH16" i="6"/>
  <c r="AG13" i="6"/>
  <c r="AG16" i="6"/>
  <c r="AF13" i="6"/>
  <c r="AF16" i="6"/>
  <c r="AE13" i="6"/>
  <c r="AE16" i="6"/>
  <c r="AD13" i="6"/>
  <c r="AD16" i="6"/>
  <c r="AC13" i="6"/>
  <c r="AC16" i="6"/>
  <c r="AB13" i="6"/>
  <c r="AB16"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BH4" i="6"/>
  <c r="BI4" i="6"/>
  <c r="BJ4" i="6"/>
  <c r="BK4" i="6"/>
  <c r="BL4" i="6"/>
  <c r="BM4" i="6"/>
  <c r="BN4" i="6"/>
  <c r="BO4" i="6"/>
  <c r="BP4" i="6"/>
  <c r="BQ4" i="6"/>
  <c r="BR4" i="6"/>
  <c r="BS4" i="6"/>
  <c r="BT4" i="6"/>
  <c r="BU4" i="6"/>
  <c r="BV4" i="6"/>
  <c r="BW4" i="6"/>
  <c r="BX4" i="6"/>
  <c r="BY4" i="6"/>
  <c r="BZ4" i="6"/>
  <c r="CA4" i="6"/>
  <c r="CB4" i="6"/>
  <c r="CC4" i="6"/>
  <c r="CD4" i="6"/>
  <c r="CE4" i="6"/>
  <c r="CF4" i="6"/>
  <c r="CG4" i="6"/>
  <c r="CH4" i="6"/>
  <c r="CI4" i="6"/>
  <c r="CJ4" i="6"/>
  <c r="CK4" i="6"/>
  <c r="CL4" i="6"/>
  <c r="CM4" i="6"/>
  <c r="CN4" i="6"/>
  <c r="CO4" i="6"/>
  <c r="CP4" i="6"/>
  <c r="CQ4" i="6"/>
  <c r="CR4" i="6"/>
  <c r="CS4" i="6"/>
  <c r="CT4" i="6"/>
  <c r="CU4" i="6"/>
  <c r="CV4" i="6"/>
  <c r="CW4" i="6"/>
  <c r="CX4" i="6"/>
  <c r="CY64" i="6"/>
  <c r="CY63" i="6"/>
  <c r="O19" i="6"/>
  <c r="O32" i="6" s="1"/>
  <c r="F50" i="6"/>
  <c r="P19" i="6"/>
  <c r="N18" i="6"/>
  <c r="Q19" i="6"/>
  <c r="Q32" i="6" s="1"/>
  <c r="R19" i="6"/>
  <c r="S19" i="6"/>
  <c r="T19" i="6"/>
  <c r="T32" i="6" s="1"/>
  <c r="U19" i="6"/>
  <c r="V19" i="6"/>
  <c r="V32" i="6" s="1"/>
  <c r="W19" i="6"/>
  <c r="X19" i="6"/>
  <c r="G50" i="6"/>
  <c r="P18" i="6"/>
  <c r="Y19" i="6"/>
  <c r="H50" i="6"/>
  <c r="Q18" i="6"/>
  <c r="O18" i="6"/>
  <c r="Z19" i="6"/>
  <c r="Z32" i="6" s="1"/>
  <c r="AA19" i="6"/>
  <c r="AA32" i="6"/>
  <c r="J50" i="6"/>
  <c r="I50" i="6"/>
  <c r="R18" i="6"/>
  <c r="AB19" i="6"/>
  <c r="AB32" i="6"/>
  <c r="AC19" i="6"/>
  <c r="S18" i="6"/>
  <c r="AD19" i="6"/>
  <c r="AD32" i="6" s="1"/>
  <c r="AE19" i="6"/>
  <c r="AE32" i="6" s="1"/>
  <c r="T18" i="6"/>
  <c r="U18" i="6"/>
  <c r="AF19" i="6"/>
  <c r="AG19" i="6"/>
  <c r="AG32" i="6" s="1"/>
  <c r="V18" i="6"/>
  <c r="AH19" i="6"/>
  <c r="AH32" i="6" s="1"/>
  <c r="W18" i="6"/>
  <c r="X18" i="6"/>
  <c r="AI19" i="6"/>
  <c r="AI32" i="6" s="1"/>
  <c r="AJ19" i="6"/>
  <c r="AJ32" i="6"/>
  <c r="AK19" i="6"/>
  <c r="AK32" i="6" s="1"/>
  <c r="Y18" i="6"/>
  <c r="AL19" i="6"/>
  <c r="AL32" i="6" s="1"/>
  <c r="AA18" i="6"/>
  <c r="AM19" i="6"/>
  <c r="AM32" i="6"/>
  <c r="Z18" i="6"/>
  <c r="AB18" i="6"/>
  <c r="AC18" i="6"/>
  <c r="AD18" i="6"/>
  <c r="AE18" i="6"/>
  <c r="AF18" i="6"/>
  <c r="AG18" i="6"/>
  <c r="AH18" i="6"/>
  <c r="AI18" i="6"/>
  <c r="AJ18" i="6"/>
  <c r="AK18" i="6"/>
  <c r="AL18" i="6"/>
  <c r="AM18" i="6"/>
  <c r="AN18" i="6"/>
  <c r="AN19" i="6"/>
  <c r="AN32" i="6" s="1"/>
  <c r="AO18" i="6"/>
  <c r="AO19" i="6"/>
  <c r="AO32" i="6" s="1"/>
  <c r="AP18" i="6"/>
  <c r="AP19" i="6"/>
  <c r="AP32" i="6" s="1"/>
  <c r="AQ18" i="6"/>
  <c r="AQ19" i="6"/>
  <c r="AQ32" i="6" s="1"/>
  <c r="AR18" i="6"/>
  <c r="AR19" i="6"/>
  <c r="AS18" i="6"/>
  <c r="AS19" i="6"/>
  <c r="AS32" i="6"/>
  <c r="AT18" i="6"/>
  <c r="AT19" i="6"/>
  <c r="AU18" i="6"/>
  <c r="AU19" i="6"/>
  <c r="AV18" i="6"/>
  <c r="AV19" i="6"/>
  <c r="AV32" i="6" s="1"/>
  <c r="AW18" i="6"/>
  <c r="AW19" i="6"/>
  <c r="AW32" i="6" s="1"/>
  <c r="AX18" i="6"/>
  <c r="AX19" i="6"/>
  <c r="AY18" i="6"/>
  <c r="AY19" i="6"/>
  <c r="AY32" i="6"/>
  <c r="AZ18" i="6"/>
  <c r="AZ19" i="6"/>
  <c r="AZ32" i="6" s="1"/>
  <c r="BA18" i="6"/>
  <c r="BA19" i="6"/>
  <c r="BA32" i="6" s="1"/>
  <c r="BB18" i="6"/>
  <c r="BB19" i="6"/>
  <c r="BB32" i="6" s="1"/>
  <c r="BC18" i="6"/>
  <c r="BC19" i="6"/>
  <c r="BC32" i="6" s="1"/>
  <c r="BD18" i="6"/>
  <c r="BD19" i="6"/>
  <c r="BE18" i="6"/>
  <c r="BE19" i="6"/>
  <c r="BF18" i="6"/>
  <c r="BF19" i="6"/>
  <c r="BF32" i="6" s="1"/>
  <c r="BG18" i="6"/>
  <c r="BG19" i="6"/>
  <c r="BG32" i="6" s="1"/>
  <c r="BH18" i="6"/>
  <c r="BH19" i="6"/>
  <c r="BH32" i="6" s="1"/>
  <c r="BI18" i="6"/>
  <c r="BI19" i="6"/>
  <c r="BJ18" i="6"/>
  <c r="BJ19" i="6"/>
  <c r="BJ32" i="6" s="1"/>
  <c r="BK18" i="6"/>
  <c r="BK19" i="6"/>
  <c r="BK32" i="6" s="1"/>
  <c r="BL18" i="6"/>
  <c r="BL19" i="6"/>
  <c r="BM18" i="6"/>
  <c r="BM19" i="6"/>
  <c r="BM32" i="6" s="1"/>
  <c r="BN18" i="6"/>
  <c r="BN19" i="6"/>
  <c r="BN32" i="6" s="1"/>
  <c r="BO18" i="6"/>
  <c r="BO19" i="6"/>
  <c r="BO32" i="6" s="1"/>
  <c r="BP18" i="6"/>
  <c r="BP19" i="6"/>
  <c r="BP32" i="6" s="1"/>
  <c r="BQ18" i="6"/>
  <c r="BQ19" i="6"/>
  <c r="BQ32" i="6" s="1"/>
  <c r="BR18" i="6"/>
  <c r="BR19" i="6"/>
  <c r="BR32" i="6" s="1"/>
  <c r="BS18" i="6"/>
  <c r="BS19" i="6"/>
  <c r="BS32" i="6" s="1"/>
  <c r="BT18" i="6"/>
  <c r="BT19" i="6"/>
  <c r="BT32" i="6" s="1"/>
  <c r="BU18" i="6"/>
  <c r="BU19" i="6"/>
  <c r="BU32" i="6" s="1"/>
  <c r="BV18" i="6"/>
  <c r="BV19" i="6"/>
  <c r="BV32" i="6" s="1"/>
  <c r="BW18" i="6"/>
  <c r="BW19" i="6"/>
  <c r="BW32" i="6" s="1"/>
  <c r="BX18" i="6"/>
  <c r="BX19" i="6"/>
  <c r="BX32" i="6"/>
  <c r="BY18" i="6"/>
  <c r="BY19" i="6"/>
  <c r="BY32" i="6"/>
  <c r="BZ18" i="6"/>
  <c r="BZ19" i="6"/>
  <c r="BZ32" i="6"/>
  <c r="CA18" i="6"/>
  <c r="CA19" i="6"/>
  <c r="CA32" i="6" s="1"/>
  <c r="CB18" i="6"/>
  <c r="CB19" i="6"/>
  <c r="CC18" i="6"/>
  <c r="CC19" i="6"/>
  <c r="CD18" i="6"/>
  <c r="CD19" i="6"/>
  <c r="CD32" i="6" s="1"/>
  <c r="CE18" i="6"/>
  <c r="CE19" i="6"/>
  <c r="CE32" i="6" s="1"/>
  <c r="CF18" i="6"/>
  <c r="CF19" i="6"/>
  <c r="CF32" i="6" s="1"/>
  <c r="CG18" i="6"/>
  <c r="CG19" i="6"/>
  <c r="CG32" i="6" s="1"/>
  <c r="CH18" i="6"/>
  <c r="CH19" i="6"/>
  <c r="CH32" i="6" s="1"/>
  <c r="CI18" i="6"/>
  <c r="CI19" i="6"/>
  <c r="CJ18" i="6"/>
  <c r="CJ19" i="6"/>
  <c r="CJ32" i="6" s="1"/>
  <c r="CK18" i="6"/>
  <c r="CK19" i="6"/>
  <c r="CL18" i="6"/>
  <c r="CL19" i="6"/>
  <c r="CL32" i="6" s="1"/>
  <c r="CM18" i="6"/>
  <c r="CM19" i="6"/>
  <c r="CM32" i="6" s="1"/>
  <c r="CN18" i="6"/>
  <c r="CN19" i="6"/>
  <c r="CN32" i="6" s="1"/>
  <c r="CO18" i="6"/>
  <c r="CO19" i="6"/>
  <c r="CO32" i="6" s="1"/>
  <c r="CP18" i="6"/>
  <c r="CP19" i="6"/>
  <c r="CP32" i="6" s="1"/>
  <c r="CQ18" i="6"/>
  <c r="CQ19" i="6"/>
  <c r="CQ32" i="6" s="1"/>
  <c r="CR18" i="6"/>
  <c r="CR19" i="6"/>
  <c r="CR32" i="6" s="1"/>
  <c r="CS18" i="6"/>
  <c r="CS19" i="6"/>
  <c r="CS32" i="6" s="1"/>
  <c r="CT18" i="6"/>
  <c r="CT19" i="6"/>
  <c r="CU18" i="6"/>
  <c r="CU19" i="6"/>
  <c r="CU32" i="6" s="1"/>
  <c r="CV18" i="6"/>
  <c r="CV19" i="6"/>
  <c r="CV32" i="6"/>
  <c r="CX18" i="6"/>
  <c r="CW18" i="6"/>
  <c r="CW19" i="6"/>
  <c r="CW32" i="6" s="1"/>
  <c r="CX19" i="6"/>
  <c r="U32" i="6"/>
  <c r="L50" i="6"/>
  <c r="E19" i="6"/>
  <c r="E32" i="6" s="1"/>
  <c r="F19" i="6"/>
  <c r="G19" i="6"/>
  <c r="G32" i="6" s="1"/>
  <c r="L32" i="6"/>
  <c r="AC32" i="6"/>
  <c r="I19" i="6"/>
  <c r="I32" i="6" s="1"/>
  <c r="H19" i="6"/>
  <c r="H32" i="6" s="1"/>
  <c r="J19" i="6"/>
  <c r="K19" i="6"/>
  <c r="K32" i="6" s="1"/>
  <c r="E50" i="6"/>
  <c r="D18" i="6"/>
  <c r="C18" i="6"/>
  <c r="C19" i="6"/>
  <c r="C32" i="6" s="1"/>
  <c r="C50" i="6"/>
  <c r="F32" i="6"/>
  <c r="CI32" i="6"/>
  <c r="CK32" i="6"/>
  <c r="AU32" i="6"/>
  <c r="AT32" i="6"/>
  <c r="R32" i="6"/>
  <c r="BD32" i="6"/>
  <c r="AF32" i="6"/>
  <c r="CB32" i="6"/>
  <c r="CT32" i="6"/>
  <c r="D19" i="6"/>
  <c r="D32" i="6" s="1"/>
  <c r="C40" i="6" l="1"/>
  <c r="C59" i="6"/>
  <c r="C62" i="6" s="1"/>
  <c r="D40" i="6"/>
  <c r="D7" i="6"/>
  <c r="E6" i="6" s="1"/>
  <c r="D59" i="6"/>
  <c r="D42" i="6"/>
  <c r="E42" i="6" s="1"/>
  <c r="F42" i="6" s="1"/>
  <c r="G42" i="6" s="1"/>
  <c r="H42" i="6" s="1"/>
  <c r="I42" i="6" s="1"/>
  <c r="J42" i="6" s="1"/>
  <c r="K42" i="6" s="1"/>
  <c r="L42" i="6" s="1"/>
  <c r="M42" i="6" s="1"/>
  <c r="N42" i="6" s="1"/>
  <c r="O42" i="6" s="1"/>
  <c r="P42" i="6" s="1"/>
  <c r="Q42" i="6" s="1"/>
  <c r="R42" i="6" s="1"/>
  <c r="S42" i="6" s="1"/>
  <c r="T42" i="6" s="1"/>
  <c r="U42" i="6" s="1"/>
  <c r="V42" i="6" s="1"/>
  <c r="W42" i="6" s="1"/>
  <c r="X42" i="6" s="1"/>
  <c r="Y42" i="6" s="1"/>
  <c r="Z42" i="6" s="1"/>
  <c r="AA42" i="6" s="1"/>
  <c r="AB42" i="6" s="1"/>
  <c r="AC42" i="6" s="1"/>
  <c r="AD42" i="6" s="1"/>
  <c r="AE42" i="6" s="1"/>
  <c r="AF42" i="6" s="1"/>
  <c r="AG42" i="6" s="1"/>
  <c r="AH42" i="6" s="1"/>
  <c r="AI42" i="6" s="1"/>
  <c r="AJ42" i="6" s="1"/>
  <c r="AK42" i="6" s="1"/>
  <c r="AL42" i="6" s="1"/>
  <c r="AM42" i="6" s="1"/>
  <c r="AN42" i="6" s="1"/>
  <c r="AO42" i="6" s="1"/>
  <c r="AP42" i="6" s="1"/>
  <c r="AQ42" i="6" s="1"/>
  <c r="AR42" i="6" s="1"/>
  <c r="AS42" i="6" s="1"/>
  <c r="AT42" i="6" s="1"/>
  <c r="AU42" i="6" s="1"/>
  <c r="AV42" i="6" s="1"/>
  <c r="AW42" i="6" s="1"/>
  <c r="AX42" i="6" s="1"/>
  <c r="AY42" i="6" s="1"/>
  <c r="AZ42" i="6" s="1"/>
  <c r="BA42" i="6" s="1"/>
  <c r="BB42" i="6" s="1"/>
  <c r="BC42" i="6" s="1"/>
  <c r="BD42" i="6" s="1"/>
  <c r="BE42" i="6" s="1"/>
  <c r="BF42" i="6" s="1"/>
  <c r="BG42" i="6" s="1"/>
  <c r="BH42" i="6" s="1"/>
  <c r="BI42" i="6" s="1"/>
  <c r="BJ42" i="6" s="1"/>
  <c r="BK42" i="6" s="1"/>
  <c r="BL42" i="6" s="1"/>
  <c r="BM42" i="6" s="1"/>
  <c r="BN42" i="6" s="1"/>
  <c r="BO42" i="6" s="1"/>
  <c r="BP42" i="6" s="1"/>
  <c r="BQ42" i="6" s="1"/>
  <c r="BR42" i="6" s="1"/>
  <c r="BS42" i="6" s="1"/>
  <c r="BT42" i="6" s="1"/>
  <c r="BU42" i="6" s="1"/>
  <c r="BV42" i="6" s="1"/>
  <c r="BW42" i="6" s="1"/>
  <c r="BX42" i="6" s="1"/>
  <c r="BY42" i="6" s="1"/>
  <c r="BZ42" i="6" s="1"/>
  <c r="CA42" i="6" s="1"/>
  <c r="CB42" i="6" s="1"/>
  <c r="CC42" i="6" s="1"/>
  <c r="CD42" i="6" s="1"/>
  <c r="CE42" i="6" s="1"/>
  <c r="CF42" i="6" s="1"/>
  <c r="CG42" i="6" s="1"/>
  <c r="CH42" i="6" s="1"/>
  <c r="CI42" i="6" s="1"/>
  <c r="CJ42" i="6" s="1"/>
  <c r="CK42" i="6" s="1"/>
  <c r="CL42" i="6" s="1"/>
  <c r="CM42" i="6" s="1"/>
  <c r="CN42" i="6" s="1"/>
  <c r="CO42" i="6" s="1"/>
  <c r="CP42" i="6" s="1"/>
  <c r="CQ42" i="6" s="1"/>
  <c r="CR42" i="6" s="1"/>
  <c r="CS42" i="6" s="1"/>
  <c r="CT42" i="6" s="1"/>
  <c r="CU42" i="6" s="1"/>
  <c r="CV42" i="6" s="1"/>
  <c r="CW42" i="6" s="1"/>
  <c r="CX42" i="6" s="1"/>
  <c r="CK22" i="6"/>
  <c r="CK23" i="6" s="1"/>
  <c r="CK24" i="6" s="1"/>
  <c r="BX22" i="6"/>
  <c r="BX23" i="6" s="1"/>
  <c r="BX24" i="6" s="1"/>
  <c r="BC22" i="6"/>
  <c r="BC23" i="6" s="1"/>
  <c r="BC24" i="6" s="1"/>
  <c r="N22" i="6"/>
  <c r="N23" i="6" s="1"/>
  <c r="N24" i="6" s="1"/>
  <c r="BB22" i="6"/>
  <c r="BB23" i="6" s="1"/>
  <c r="BB24" i="6" s="1"/>
  <c r="BO22" i="6"/>
  <c r="BO23" i="6" s="1"/>
  <c r="BO24" i="6" s="1"/>
  <c r="BZ22" i="6"/>
  <c r="BZ23" i="6" s="1"/>
  <c r="BZ24" i="6" s="1"/>
  <c r="G22" i="6"/>
  <c r="G23" i="6" s="1"/>
  <c r="G24" i="6" s="1"/>
  <c r="CA22" i="6"/>
  <c r="CA23" i="6" s="1"/>
  <c r="CA24" i="6" s="1"/>
  <c r="AU22" i="6"/>
  <c r="AU23" i="6" s="1"/>
  <c r="AU24" i="6" s="1"/>
  <c r="AL22" i="6"/>
  <c r="AL23" i="6" s="1"/>
  <c r="AL24" i="6" s="1"/>
  <c r="D22" i="6"/>
  <c r="D23" i="6" s="1"/>
  <c r="D24" i="6" s="1"/>
  <c r="BD22" i="6"/>
  <c r="BD23" i="6" s="1"/>
  <c r="BD24" i="6" s="1"/>
  <c r="S22" i="6"/>
  <c r="S23" i="6" s="1"/>
  <c r="S24" i="6" s="1"/>
  <c r="AM22" i="6"/>
  <c r="AM23" i="6" s="1"/>
  <c r="AM24" i="6" s="1"/>
  <c r="Y22" i="6"/>
  <c r="Y23" i="6" s="1"/>
  <c r="Y24" i="6" s="1"/>
  <c r="CQ22" i="6"/>
  <c r="CQ23" i="6" s="1"/>
  <c r="CQ24" i="6" s="1"/>
  <c r="AI22" i="6"/>
  <c r="AI23" i="6" s="1"/>
  <c r="AI24" i="6" s="1"/>
  <c r="CI22" i="6"/>
  <c r="CI23" i="6" s="1"/>
  <c r="CI24" i="6" s="1"/>
  <c r="U22" i="6"/>
  <c r="U23" i="6" s="1"/>
  <c r="U24" i="6" s="1"/>
  <c r="AS22" i="6"/>
  <c r="AS23" i="6" s="1"/>
  <c r="AS24" i="6" s="1"/>
  <c r="AR22" i="6"/>
  <c r="AR23" i="6" s="1"/>
  <c r="AR24" i="6" s="1"/>
  <c r="AD22" i="6"/>
  <c r="AD23" i="6" s="1"/>
  <c r="AD24" i="6" s="1"/>
  <c r="CO22" i="6"/>
  <c r="CO23" i="6" s="1"/>
  <c r="CO24" i="6" s="1"/>
  <c r="AA22" i="6"/>
  <c r="AA23" i="6" s="1"/>
  <c r="AA24" i="6" s="1"/>
  <c r="AH22" i="6"/>
  <c r="AH23" i="6" s="1"/>
  <c r="AH24" i="6" s="1"/>
  <c r="CE22" i="6"/>
  <c r="CE23" i="6" s="1"/>
  <c r="CE24" i="6" s="1"/>
  <c r="CW22" i="6"/>
  <c r="CW23" i="6" s="1"/>
  <c r="CW24" i="6" s="1"/>
  <c r="CP22" i="6"/>
  <c r="CP23" i="6" s="1"/>
  <c r="CP24" i="6" s="1"/>
  <c r="CJ22" i="6"/>
  <c r="CJ23" i="6" s="1"/>
  <c r="CJ24" i="6" s="1"/>
  <c r="CT22" i="6"/>
  <c r="CT23" i="6" s="1"/>
  <c r="CT24" i="6" s="1"/>
  <c r="BQ22" i="6"/>
  <c r="BQ23" i="6" s="1"/>
  <c r="BQ24" i="6" s="1"/>
  <c r="AV22" i="6"/>
  <c r="AV23" i="6" s="1"/>
  <c r="AV24" i="6" s="1"/>
  <c r="BE22" i="6"/>
  <c r="BE23" i="6" s="1"/>
  <c r="BE24" i="6" s="1"/>
  <c r="W22" i="6"/>
  <c r="W23" i="6" s="1"/>
  <c r="W24" i="6" s="1"/>
  <c r="CR22" i="6"/>
  <c r="CR23" i="6" s="1"/>
  <c r="CR24" i="6" s="1"/>
  <c r="BN22" i="6"/>
  <c r="BN23" i="6" s="1"/>
  <c r="BN24" i="6" s="1"/>
  <c r="L22" i="6"/>
  <c r="L23" i="6" s="1"/>
  <c r="L24" i="6" s="1"/>
  <c r="AF22" i="6"/>
  <c r="AF23" i="6" s="1"/>
  <c r="AF24" i="6" s="1"/>
  <c r="CX22" i="6"/>
  <c r="CX23" i="6" s="1"/>
  <c r="CX24" i="6" s="1"/>
  <c r="X22" i="6"/>
  <c r="X23" i="6" s="1"/>
  <c r="X24" i="6" s="1"/>
  <c r="BI22" i="6"/>
  <c r="BI23" i="6" s="1"/>
  <c r="BI24" i="6" s="1"/>
  <c r="CH22" i="6"/>
  <c r="CH23" i="6" s="1"/>
  <c r="CH24" i="6" s="1"/>
  <c r="BF22" i="6"/>
  <c r="BF23" i="6" s="1"/>
  <c r="BF24" i="6" s="1"/>
  <c r="BW22" i="6"/>
  <c r="BW23" i="6" s="1"/>
  <c r="BW24" i="6" s="1"/>
  <c r="F22" i="6"/>
  <c r="F23" i="6" s="1"/>
  <c r="F24" i="6" s="1"/>
  <c r="Z22" i="6"/>
  <c r="Z23" i="6" s="1"/>
  <c r="Z24" i="6" s="1"/>
  <c r="BK22" i="6"/>
  <c r="BK23" i="6" s="1"/>
  <c r="BK24" i="6" s="1"/>
  <c r="BA22" i="6"/>
  <c r="BA23" i="6" s="1"/>
  <c r="BA24" i="6" s="1"/>
  <c r="AC22" i="6"/>
  <c r="AC23" i="6" s="1"/>
  <c r="AC24" i="6" s="1"/>
  <c r="CM22" i="6"/>
  <c r="CM23" i="6" s="1"/>
  <c r="CM24" i="6" s="1"/>
  <c r="BT22" i="6"/>
  <c r="BT23" i="6" s="1"/>
  <c r="BT24" i="6" s="1"/>
  <c r="BL22" i="6"/>
  <c r="BL23" i="6" s="1"/>
  <c r="BL24" i="6" s="1"/>
  <c r="BH22" i="6"/>
  <c r="BH23" i="6" s="1"/>
  <c r="BH24" i="6" s="1"/>
  <c r="P22" i="6"/>
  <c r="P23" i="6" s="1"/>
  <c r="P24" i="6" s="1"/>
  <c r="BM22" i="6"/>
  <c r="BM23" i="6" s="1"/>
  <c r="BM24" i="6" s="1"/>
  <c r="CF22" i="6"/>
  <c r="CF23" i="6" s="1"/>
  <c r="CF24" i="6" s="1"/>
  <c r="BV22" i="6"/>
  <c r="BV23" i="6" s="1"/>
  <c r="BV24" i="6" s="1"/>
  <c r="J22" i="6"/>
  <c r="J23" i="6" s="1"/>
  <c r="J24" i="6" s="1"/>
  <c r="M22" i="6"/>
  <c r="M23" i="6" s="1"/>
  <c r="M24" i="6" s="1"/>
  <c r="AP22" i="6"/>
  <c r="AP23" i="6" s="1"/>
  <c r="AP24" i="6" s="1"/>
  <c r="CN22" i="6"/>
  <c r="CN23" i="6" s="1"/>
  <c r="CN24" i="6" s="1"/>
  <c r="R22" i="6"/>
  <c r="R23" i="6" s="1"/>
  <c r="R24" i="6" s="1"/>
  <c r="T22" i="6"/>
  <c r="T23" i="6" s="1"/>
  <c r="T24" i="6" s="1"/>
  <c r="CU22" i="6"/>
  <c r="CU23" i="6" s="1"/>
  <c r="CU24" i="6" s="1"/>
  <c r="BS22" i="6"/>
  <c r="BS23" i="6" s="1"/>
  <c r="BS24" i="6" s="1"/>
  <c r="V22" i="6"/>
  <c r="V23" i="6" s="1"/>
  <c r="V24" i="6" s="1"/>
  <c r="AT22" i="6"/>
  <c r="AT23" i="6" s="1"/>
  <c r="AT24" i="6" s="1"/>
  <c r="CC22" i="6"/>
  <c r="CC23" i="6" s="1"/>
  <c r="CC24" i="6" s="1"/>
  <c r="CY22" i="6"/>
  <c r="CY23" i="6" s="1"/>
  <c r="CY24" i="6" s="1"/>
  <c r="AQ22" i="6"/>
  <c r="AQ23" i="6" s="1"/>
  <c r="AQ24" i="6" s="1"/>
  <c r="Q22" i="6"/>
  <c r="Q23" i="6" s="1"/>
  <c r="Q24" i="6" s="1"/>
  <c r="BP22" i="6"/>
  <c r="BP23" i="6" s="1"/>
  <c r="BP24" i="6" s="1"/>
  <c r="C22" i="6"/>
  <c r="C23" i="6" s="1"/>
  <c r="C24" i="6" s="1"/>
  <c r="BJ22" i="6"/>
  <c r="BJ23" i="6" s="1"/>
  <c r="BJ24" i="6" s="1"/>
  <c r="CB22" i="6"/>
  <c r="CB23" i="6" s="1"/>
  <c r="CB24" i="6" s="1"/>
  <c r="AG22" i="6"/>
  <c r="AG23" i="6" s="1"/>
  <c r="AG24" i="6" s="1"/>
  <c r="CL22" i="6"/>
  <c r="CL23" i="6" s="1"/>
  <c r="CL24" i="6" s="1"/>
  <c r="K22" i="6"/>
  <c r="K23" i="6" s="1"/>
  <c r="K24" i="6" s="1"/>
  <c r="AY22" i="6"/>
  <c r="AY23" i="6" s="1"/>
  <c r="AY24" i="6" s="1"/>
  <c r="CV22" i="6"/>
  <c r="CV23" i="6" s="1"/>
  <c r="CV24" i="6" s="1"/>
  <c r="AO22" i="6"/>
  <c r="AO23" i="6" s="1"/>
  <c r="AO24" i="6" s="1"/>
  <c r="BR22" i="6"/>
  <c r="BR23" i="6" s="1"/>
  <c r="BR24" i="6" s="1"/>
  <c r="O22" i="6"/>
  <c r="O23" i="6" s="1"/>
  <c r="O24" i="6" s="1"/>
  <c r="AZ22" i="6"/>
  <c r="AZ23" i="6" s="1"/>
  <c r="AZ24" i="6" s="1"/>
  <c r="AX22" i="6"/>
  <c r="AX23" i="6" s="1"/>
  <c r="AX24" i="6" s="1"/>
  <c r="AN22" i="6"/>
  <c r="AN23" i="6" s="1"/>
  <c r="AN24" i="6" s="1"/>
  <c r="AB22" i="6"/>
  <c r="AB23" i="6" s="1"/>
  <c r="AB24" i="6" s="1"/>
  <c r="CG22" i="6"/>
  <c r="CG23" i="6" s="1"/>
  <c r="CG24" i="6" s="1"/>
  <c r="BU22" i="6"/>
  <c r="BU23" i="6" s="1"/>
  <c r="BU24" i="6" s="1"/>
  <c r="H22" i="6"/>
  <c r="H23" i="6" s="1"/>
  <c r="H24" i="6" s="1"/>
  <c r="BY22" i="6"/>
  <c r="BY23" i="6" s="1"/>
  <c r="BY24" i="6" s="1"/>
  <c r="E22" i="6"/>
  <c r="E23" i="6" s="1"/>
  <c r="E24" i="6" s="1"/>
  <c r="I22" i="6"/>
  <c r="I23" i="6" s="1"/>
  <c r="I24" i="6" s="1"/>
  <c r="AW22" i="6"/>
  <c r="AW23" i="6" s="1"/>
  <c r="AW24" i="6" s="1"/>
  <c r="CD22" i="6"/>
  <c r="CD23" i="6" s="1"/>
  <c r="CD24" i="6" s="1"/>
  <c r="AJ22" i="6"/>
  <c r="AJ23" i="6" s="1"/>
  <c r="AJ24" i="6" s="1"/>
  <c r="CS22" i="6"/>
  <c r="CS23" i="6" s="1"/>
  <c r="CS24" i="6" s="1"/>
  <c r="AE22" i="6"/>
  <c r="AE23" i="6" s="1"/>
  <c r="AE24" i="6" s="1"/>
  <c r="AK22" i="6"/>
  <c r="AK23" i="6" s="1"/>
  <c r="AK24" i="6" s="1"/>
  <c r="BG22" i="6"/>
  <c r="BG23" i="6" s="1"/>
  <c r="BG24" i="6" s="1"/>
  <c r="C17" i="12"/>
  <c r="C18" i="12" s="1"/>
  <c r="BL32" i="6"/>
  <c r="CX32" i="6"/>
  <c r="P32" i="6"/>
  <c r="W32" i="6"/>
  <c r="J32" i="6"/>
  <c r="Y32" i="6"/>
  <c r="S32" i="6"/>
  <c r="D17" i="6"/>
  <c r="BI32" i="6"/>
  <c r="CC32" i="6"/>
  <c r="BE32" i="6"/>
  <c r="AX32" i="6"/>
  <c r="AR32" i="6"/>
  <c r="X32" i="6"/>
  <c r="E7" i="6" l="1"/>
  <c r="F6" i="6" s="1"/>
  <c r="E59" i="6"/>
  <c r="E40" i="6"/>
  <c r="D62" i="6"/>
  <c r="D50" i="6"/>
  <c r="C25" i="6"/>
  <c r="C27" i="6" s="1"/>
  <c r="C33" i="6" s="1"/>
  <c r="C35" i="6" s="1"/>
  <c r="D26" i="6"/>
  <c r="D25" i="6"/>
  <c r="E17" i="6"/>
  <c r="F17" i="6"/>
  <c r="G17" i="6"/>
  <c r="E62" i="6" l="1"/>
  <c r="F40" i="6"/>
  <c r="F7" i="6"/>
  <c r="G6" i="6" s="1"/>
  <c r="F59" i="6"/>
  <c r="D27" i="6"/>
  <c r="D33" i="6" s="1"/>
  <c r="D35" i="6" s="1"/>
  <c r="D38" i="6" s="1"/>
  <c r="D44" i="6" s="1"/>
  <c r="D52" i="6" s="1"/>
  <c r="E25" i="6"/>
  <c r="F26" i="6" s="1"/>
  <c r="C38" i="6"/>
  <c r="C44" i="6" s="1"/>
  <c r="C36" i="6"/>
  <c r="E26" i="6"/>
  <c r="H17" i="6"/>
  <c r="I17" i="6"/>
  <c r="G59" i="6" l="1"/>
  <c r="G40" i="6"/>
  <c r="G7" i="6"/>
  <c r="H6" i="6" s="1"/>
  <c r="F62" i="6"/>
  <c r="D36" i="6"/>
  <c r="E27" i="6"/>
  <c r="E33" i="6" s="1"/>
  <c r="E35" i="6" s="1"/>
  <c r="E38" i="6" s="1"/>
  <c r="F25" i="6"/>
  <c r="G25" i="6" s="1"/>
  <c r="D39" i="6"/>
  <c r="D45" i="6" s="1"/>
  <c r="D46" i="6" s="1"/>
  <c r="D47" i="6" s="1"/>
  <c r="C46" i="6"/>
  <c r="G26" i="6"/>
  <c r="K17" i="6"/>
  <c r="J17" i="6"/>
  <c r="G62" i="6" l="1"/>
  <c r="H7" i="6"/>
  <c r="I6" i="6" s="1"/>
  <c r="H40" i="6"/>
  <c r="H59" i="6"/>
  <c r="H25" i="6"/>
  <c r="I25" i="6" s="1"/>
  <c r="H26" i="6"/>
  <c r="E36" i="6"/>
  <c r="E39" i="6" s="1"/>
  <c r="E45" i="6" s="1"/>
  <c r="F27" i="6"/>
  <c r="F33" i="6" s="1"/>
  <c r="F35" i="6" s="1"/>
  <c r="F36" i="6" s="1"/>
  <c r="F39" i="6" s="1"/>
  <c r="F45" i="6" s="1"/>
  <c r="G27" i="6"/>
  <c r="G33" i="6" s="1"/>
  <c r="G35" i="6" s="1"/>
  <c r="G38" i="6" s="1"/>
  <c r="G44" i="6" s="1"/>
  <c r="D55" i="6"/>
  <c r="D56" i="6" s="1"/>
  <c r="E44" i="6"/>
  <c r="C52" i="6"/>
  <c r="C53" i="6" s="1"/>
  <c r="D53" i="6" s="1"/>
  <c r="D61" i="6"/>
  <c r="C48" i="6"/>
  <c r="D48" i="6" s="1"/>
  <c r="C47" i="6"/>
  <c r="C55" i="6" s="1"/>
  <c r="L17" i="6"/>
  <c r="M17" i="6"/>
  <c r="C56" i="6" l="1"/>
  <c r="C61" i="6"/>
  <c r="C64" i="6"/>
  <c r="H62" i="6"/>
  <c r="I7" i="6"/>
  <c r="J6" i="6" s="1"/>
  <c r="I40" i="6"/>
  <c r="I59" i="6"/>
  <c r="G36" i="6"/>
  <c r="G39" i="6" s="1"/>
  <c r="G45" i="6" s="1"/>
  <c r="G46" i="6" s="1"/>
  <c r="F38" i="6"/>
  <c r="I26" i="6"/>
  <c r="E46" i="6"/>
  <c r="E47" i="6" s="1"/>
  <c r="E49" i="6" s="1"/>
  <c r="H27" i="6"/>
  <c r="H33" i="6" s="1"/>
  <c r="H35" i="6" s="1"/>
  <c r="H38" i="6" s="1"/>
  <c r="J25" i="6"/>
  <c r="J26" i="6"/>
  <c r="D64" i="6"/>
  <c r="D63" i="6"/>
  <c r="D60" i="6"/>
  <c r="C57" i="6"/>
  <c r="D57" i="6" s="1"/>
  <c r="F44" i="6"/>
  <c r="F52" i="6" s="1"/>
  <c r="C49" i="6"/>
  <c r="D49" i="6"/>
  <c r="E52" i="6"/>
  <c r="E53" i="6" s="1"/>
  <c r="E55" i="6"/>
  <c r="G52" i="6"/>
  <c r="N17" i="6"/>
  <c r="C60" i="6" l="1"/>
  <c r="C63" i="6"/>
  <c r="I62" i="6"/>
  <c r="J59" i="6"/>
  <c r="J40" i="6"/>
  <c r="J7" i="6"/>
  <c r="K6" i="6" s="1"/>
  <c r="K26" i="6"/>
  <c r="I27" i="6"/>
  <c r="I33" i="6" s="1"/>
  <c r="I35" i="6" s="1"/>
  <c r="I38" i="6" s="1"/>
  <c r="I44" i="6" s="1"/>
  <c r="I52" i="6" s="1"/>
  <c r="K25" i="6"/>
  <c r="H36" i="6"/>
  <c r="E48" i="6"/>
  <c r="G47" i="6"/>
  <c r="G55" i="6" s="1"/>
  <c r="E56" i="6"/>
  <c r="E57" i="6" s="1"/>
  <c r="E61" i="6"/>
  <c r="E64" i="6"/>
  <c r="F46" i="6"/>
  <c r="H44" i="6"/>
  <c r="F53" i="6"/>
  <c r="G53" i="6" s="1"/>
  <c r="L26" i="6"/>
  <c r="O17" i="6"/>
  <c r="I36" i="6" l="1"/>
  <c r="J62" i="6"/>
  <c r="K40" i="6"/>
  <c r="K59" i="6"/>
  <c r="K7" i="6"/>
  <c r="L6" i="6" s="1"/>
  <c r="I39" i="6"/>
  <c r="I45" i="6" s="1"/>
  <c r="I46" i="6" s="1"/>
  <c r="I47" i="6" s="1"/>
  <c r="L25" i="6"/>
  <c r="M25" i="6" s="1"/>
  <c r="J27" i="6"/>
  <c r="J33" i="6" s="1"/>
  <c r="J35" i="6" s="1"/>
  <c r="H39" i="6"/>
  <c r="H45" i="6" s="1"/>
  <c r="H46" i="6" s="1"/>
  <c r="H52" i="6"/>
  <c r="F55" i="6"/>
  <c r="F56" i="6" s="1"/>
  <c r="F47" i="6"/>
  <c r="F48" i="6"/>
  <c r="G48" i="6" s="1"/>
  <c r="E63" i="6"/>
  <c r="E60" i="6"/>
  <c r="G56" i="6"/>
  <c r="G61" i="6"/>
  <c r="G64" i="6"/>
  <c r="P17" i="6"/>
  <c r="L59" i="6" l="1"/>
  <c r="L7" i="6"/>
  <c r="M6" i="6" s="1"/>
  <c r="L40" i="6"/>
  <c r="K62" i="6"/>
  <c r="H53" i="6"/>
  <c r="I53" i="6" s="1"/>
  <c r="I55" i="6"/>
  <c r="I56" i="6" s="1"/>
  <c r="I63" i="6" s="1"/>
  <c r="N26" i="6"/>
  <c r="N25" i="6"/>
  <c r="J36" i="6"/>
  <c r="J39" i="6" s="1"/>
  <c r="J45" i="6" s="1"/>
  <c r="J38" i="6"/>
  <c r="J44" i="6" s="1"/>
  <c r="L27" i="6"/>
  <c r="L33" i="6" s="1"/>
  <c r="L35" i="6" s="1"/>
  <c r="L38" i="6" s="1"/>
  <c r="L44" i="6" s="1"/>
  <c r="L52" i="6" s="1"/>
  <c r="M26" i="6"/>
  <c r="K27" i="6"/>
  <c r="K33" i="6" s="1"/>
  <c r="K35" i="6" s="1"/>
  <c r="K38" i="6" s="1"/>
  <c r="K44" i="6" s="1"/>
  <c r="K52" i="6" s="1"/>
  <c r="I60" i="6"/>
  <c r="F60" i="6"/>
  <c r="F63" i="6"/>
  <c r="F57" i="6"/>
  <c r="G57" i="6" s="1"/>
  <c r="H47" i="6"/>
  <c r="I49" i="6" s="1"/>
  <c r="G63" i="6"/>
  <c r="G60" i="6"/>
  <c r="F61" i="6"/>
  <c r="F64" i="6"/>
  <c r="O25" i="6"/>
  <c r="O26" i="6"/>
  <c r="H48" i="6"/>
  <c r="I48" i="6" s="1"/>
  <c r="G49" i="6"/>
  <c r="H49" i="6"/>
  <c r="F49" i="6"/>
  <c r="Q17" i="6"/>
  <c r="R17" i="6" s="1"/>
  <c r="S17" i="6" s="1"/>
  <c r="T17" i="6" s="1"/>
  <c r="U17" i="6" s="1"/>
  <c r="V17" i="6" s="1"/>
  <c r="W17" i="6" s="1"/>
  <c r="X17" i="6" s="1"/>
  <c r="Y17" i="6" s="1"/>
  <c r="Z17" i="6" s="1"/>
  <c r="AA17" i="6" s="1"/>
  <c r="AB17" i="6" s="1"/>
  <c r="AC17" i="6" s="1"/>
  <c r="AD17" i="6" s="1"/>
  <c r="AE17" i="6" s="1"/>
  <c r="AF17" i="6" s="1"/>
  <c r="AG17" i="6" s="1"/>
  <c r="AH17" i="6" s="1"/>
  <c r="AI17" i="6" s="1"/>
  <c r="AJ17" i="6" s="1"/>
  <c r="AK17" i="6" s="1"/>
  <c r="AL17" i="6" s="1"/>
  <c r="AM17" i="6" s="1"/>
  <c r="AN17" i="6" s="1"/>
  <c r="AO17" i="6" s="1"/>
  <c r="AP17" i="6" s="1"/>
  <c r="AQ17" i="6" s="1"/>
  <c r="AR17" i="6" s="1"/>
  <c r="AS17" i="6" s="1"/>
  <c r="AT17" i="6" s="1"/>
  <c r="AU17" i="6" s="1"/>
  <c r="AV17" i="6" s="1"/>
  <c r="AW17" i="6" s="1"/>
  <c r="AX17" i="6" s="1"/>
  <c r="AY17" i="6" s="1"/>
  <c r="AZ17" i="6" s="1"/>
  <c r="BA17" i="6" s="1"/>
  <c r="BB17" i="6" s="1"/>
  <c r="BC17" i="6" s="1"/>
  <c r="BD17" i="6" s="1"/>
  <c r="BE17" i="6" s="1"/>
  <c r="BF17" i="6" s="1"/>
  <c r="BG17" i="6" s="1"/>
  <c r="BH17" i="6" s="1"/>
  <c r="BI17" i="6" s="1"/>
  <c r="BJ17" i="6" s="1"/>
  <c r="BK17" i="6" s="1"/>
  <c r="BL17" i="6" s="1"/>
  <c r="BM17" i="6" s="1"/>
  <c r="BN17" i="6" s="1"/>
  <c r="BO17" i="6" s="1"/>
  <c r="BP17" i="6" s="1"/>
  <c r="BQ17" i="6" s="1"/>
  <c r="BR17" i="6" s="1"/>
  <c r="BS17" i="6" s="1"/>
  <c r="BT17" i="6" s="1"/>
  <c r="BU17" i="6" s="1"/>
  <c r="BV17" i="6" s="1"/>
  <c r="BW17" i="6" s="1"/>
  <c r="BX17" i="6" s="1"/>
  <c r="BY17" i="6" s="1"/>
  <c r="BZ17" i="6" s="1"/>
  <c r="CA17" i="6" s="1"/>
  <c r="CB17" i="6" s="1"/>
  <c r="CC17" i="6" s="1"/>
  <c r="CD17" i="6" s="1"/>
  <c r="CE17" i="6" s="1"/>
  <c r="CF17" i="6" s="1"/>
  <c r="CG17" i="6" s="1"/>
  <c r="CH17" i="6" s="1"/>
  <c r="CI17" i="6" s="1"/>
  <c r="CJ17" i="6" s="1"/>
  <c r="CK17" i="6" s="1"/>
  <c r="CL17" i="6" s="1"/>
  <c r="CM17" i="6" s="1"/>
  <c r="CN17" i="6" s="1"/>
  <c r="CO17" i="6" s="1"/>
  <c r="CP17" i="6" s="1"/>
  <c r="CQ17" i="6" s="1"/>
  <c r="CR17" i="6" s="1"/>
  <c r="CS17" i="6" s="1"/>
  <c r="CT17" i="6" s="1"/>
  <c r="CU17" i="6" s="1"/>
  <c r="CV17" i="6" s="1"/>
  <c r="CW17" i="6" s="1"/>
  <c r="CX17" i="6" s="1"/>
  <c r="I61" i="6" l="1"/>
  <c r="M40" i="6"/>
  <c r="M59" i="6"/>
  <c r="M7" i="6"/>
  <c r="N6" i="6" s="1"/>
  <c r="L62" i="6"/>
  <c r="I64" i="6"/>
  <c r="M27" i="6"/>
  <c r="J46" i="6"/>
  <c r="J48" i="6" s="1"/>
  <c r="H55" i="6"/>
  <c r="H56" i="6" s="1"/>
  <c r="H57" i="6" s="1"/>
  <c r="I57" i="6" s="1"/>
  <c r="K36" i="6"/>
  <c r="K39" i="6" s="1"/>
  <c r="K45" i="6" s="1"/>
  <c r="M33" i="6"/>
  <c r="M35" i="6" s="1"/>
  <c r="M38" i="6" s="1"/>
  <c r="M44" i="6" s="1"/>
  <c r="M52" i="6" s="1"/>
  <c r="N27" i="6"/>
  <c r="N33" i="6" s="1"/>
  <c r="N35" i="6" s="1"/>
  <c r="N38" i="6" s="1"/>
  <c r="J52" i="6"/>
  <c r="J53" i="6" s="1"/>
  <c r="L36" i="6"/>
  <c r="P26" i="6"/>
  <c r="P25" i="6"/>
  <c r="H60" i="6" l="1"/>
  <c r="H61" i="6"/>
  <c r="M62" i="6"/>
  <c r="N40" i="6"/>
  <c r="N7" i="6"/>
  <c r="O6" i="6" s="1"/>
  <c r="N59" i="6"/>
  <c r="H63" i="6"/>
  <c r="J47" i="6"/>
  <c r="J49" i="6" s="1"/>
  <c r="H64" i="6"/>
  <c r="K53" i="6"/>
  <c r="M36" i="6"/>
  <c r="M39" i="6" s="1"/>
  <c r="M45" i="6" s="1"/>
  <c r="M46" i="6" s="1"/>
  <c r="M47" i="6" s="1"/>
  <c r="O27" i="6"/>
  <c r="O33" i="6" s="1"/>
  <c r="O35" i="6" s="1"/>
  <c r="O36" i="6" s="1"/>
  <c r="O39" i="6" s="1"/>
  <c r="O45" i="6" s="1"/>
  <c r="L39" i="6"/>
  <c r="L45" i="6" s="1"/>
  <c r="L46" i="6" s="1"/>
  <c r="L47" i="6" s="1"/>
  <c r="L55" i="6" s="1"/>
  <c r="K46" i="6"/>
  <c r="J55" i="6"/>
  <c r="N36" i="6"/>
  <c r="N39" i="6" s="1"/>
  <c r="N45" i="6" s="1"/>
  <c r="N44" i="6"/>
  <c r="N52" i="6" s="1"/>
  <c r="O38" i="6"/>
  <c r="P27" i="6"/>
  <c r="P33" i="6" s="1"/>
  <c r="P35" i="6" s="1"/>
  <c r="Q25" i="6"/>
  <c r="Q26" i="6"/>
  <c r="O7" i="6" l="1"/>
  <c r="P6" i="6" s="1"/>
  <c r="O59" i="6"/>
  <c r="O40" i="6"/>
  <c r="N62" i="6"/>
  <c r="M55" i="6"/>
  <c r="L53" i="6"/>
  <c r="M53" i="6" s="1"/>
  <c r="N53" i="6" s="1"/>
  <c r="L64" i="6"/>
  <c r="L61" i="6"/>
  <c r="L56" i="6"/>
  <c r="K48" i="6"/>
  <c r="L48" i="6" s="1"/>
  <c r="M48" i="6" s="1"/>
  <c r="K47" i="6"/>
  <c r="K55" i="6" s="1"/>
  <c r="J61" i="6"/>
  <c r="J64" i="6"/>
  <c r="J56" i="6"/>
  <c r="P38" i="6"/>
  <c r="P36" i="6"/>
  <c r="P39" i="6" s="1"/>
  <c r="P45" i="6" s="1"/>
  <c r="O44" i="6"/>
  <c r="O46" i="6" s="1"/>
  <c r="N46" i="6"/>
  <c r="Q27" i="6"/>
  <c r="Q33" i="6" s="1"/>
  <c r="Q35" i="6" s="1"/>
  <c r="R26" i="6"/>
  <c r="R25" i="6"/>
  <c r="O62" i="6" l="1"/>
  <c r="P59" i="6"/>
  <c r="P40" i="6"/>
  <c r="P7" i="6"/>
  <c r="Q6" i="6" s="1"/>
  <c r="M56" i="6"/>
  <c r="M61" i="6"/>
  <c r="M64" i="6"/>
  <c r="K64" i="6"/>
  <c r="K61" i="6"/>
  <c r="K56" i="6"/>
  <c r="K49" i="6"/>
  <c r="L49" i="6"/>
  <c r="M49" i="6"/>
  <c r="J57" i="6"/>
  <c r="J60" i="6"/>
  <c r="J63" i="6"/>
  <c r="L63" i="6"/>
  <c r="L60" i="6"/>
  <c r="O47" i="6"/>
  <c r="O55" i="6" s="1"/>
  <c r="O52" i="6"/>
  <c r="O53" i="6" s="1"/>
  <c r="P44" i="6"/>
  <c r="R27" i="6"/>
  <c r="R33" i="6" s="1"/>
  <c r="R35" i="6" s="1"/>
  <c r="S26" i="6"/>
  <c r="S25" i="6"/>
  <c r="N47" i="6"/>
  <c r="N55" i="6" s="1"/>
  <c r="N48" i="6"/>
  <c r="O48" i="6" s="1"/>
  <c r="Q38" i="6"/>
  <c r="Q36" i="6"/>
  <c r="Q39" i="6" s="1"/>
  <c r="Q45" i="6" s="1"/>
  <c r="P62" i="6" l="1"/>
  <c r="Q59" i="6"/>
  <c r="Q40" i="6"/>
  <c r="Q7" i="6"/>
  <c r="R6" i="6" s="1"/>
  <c r="K57" i="6"/>
  <c r="L57" i="6" s="1"/>
  <c r="M57" i="6" s="1"/>
  <c r="M60" i="6"/>
  <c r="M63" i="6"/>
  <c r="K63" i="6"/>
  <c r="K60" i="6"/>
  <c r="R38" i="6"/>
  <c r="R36" i="6"/>
  <c r="R39" i="6" s="1"/>
  <c r="R45" i="6" s="1"/>
  <c r="Q44" i="6"/>
  <c r="Q46" i="6" s="1"/>
  <c r="P52" i="6"/>
  <c r="P53" i="6" s="1"/>
  <c r="P46" i="6"/>
  <c r="P48" i="6" s="1"/>
  <c r="N56" i="6"/>
  <c r="N61" i="6"/>
  <c r="N64" i="6"/>
  <c r="O49" i="6"/>
  <c r="N49" i="6"/>
  <c r="O56" i="6"/>
  <c r="O61" i="6"/>
  <c r="O64" i="6"/>
  <c r="S27" i="6"/>
  <c r="S33" i="6" s="1"/>
  <c r="S35" i="6" s="1"/>
  <c r="T25" i="6"/>
  <c r="T26" i="6"/>
  <c r="R40" i="6" l="1"/>
  <c r="R59" i="6"/>
  <c r="R7" i="6"/>
  <c r="S6" i="6" s="1"/>
  <c r="Q62" i="6"/>
  <c r="Q52" i="6"/>
  <c r="Q53" i="6" s="1"/>
  <c r="Q47" i="6"/>
  <c r="Q55" i="6" s="1"/>
  <c r="T27" i="6"/>
  <c r="T33" i="6" s="1"/>
  <c r="T35" i="6" s="1"/>
  <c r="U25" i="6"/>
  <c r="U26" i="6"/>
  <c r="S38" i="6"/>
  <c r="S36" i="6"/>
  <c r="S39" i="6" s="1"/>
  <c r="S45" i="6" s="1"/>
  <c r="Q48" i="6"/>
  <c r="O60" i="6"/>
  <c r="O63" i="6"/>
  <c r="N63" i="6"/>
  <c r="N60" i="6"/>
  <c r="N57" i="6"/>
  <c r="O57" i="6" s="1"/>
  <c r="R44" i="6"/>
  <c r="R52" i="6" s="1"/>
  <c r="P47" i="6"/>
  <c r="P55" i="6" s="1"/>
  <c r="S40" i="6" l="1"/>
  <c r="S59" i="6"/>
  <c r="S7" i="6"/>
  <c r="T6" i="6" s="1"/>
  <c r="R62" i="6"/>
  <c r="R53" i="6"/>
  <c r="U27" i="6"/>
  <c r="U33" i="6" s="1"/>
  <c r="U35" i="6" s="1"/>
  <c r="V26" i="6"/>
  <c r="V25" i="6"/>
  <c r="T38" i="6"/>
  <c r="T36" i="6"/>
  <c r="T39" i="6" s="1"/>
  <c r="T45" i="6" s="1"/>
  <c r="P61" i="6"/>
  <c r="P64" i="6"/>
  <c r="Q61" i="6"/>
  <c r="Q64" i="6"/>
  <c r="Q56" i="6"/>
  <c r="S44" i="6"/>
  <c r="S52" i="6" s="1"/>
  <c r="S53" i="6" s="1"/>
  <c r="R46" i="6"/>
  <c r="R48" i="6" s="1"/>
  <c r="P49" i="6"/>
  <c r="Q49" i="6"/>
  <c r="P56" i="6"/>
  <c r="P57" i="6" s="1"/>
  <c r="Q57" i="6" l="1"/>
  <c r="T7" i="6"/>
  <c r="U6" i="6" s="1"/>
  <c r="T59" i="6"/>
  <c r="T40" i="6"/>
  <c r="S62" i="6"/>
  <c r="S46" i="6"/>
  <c r="S48" i="6" s="1"/>
  <c r="T44" i="6"/>
  <c r="T46" i="6" s="1"/>
  <c r="Q60" i="6"/>
  <c r="Q63" i="6"/>
  <c r="V27" i="6"/>
  <c r="V33" i="6" s="1"/>
  <c r="V35" i="6" s="1"/>
  <c r="W26" i="6"/>
  <c r="W25" i="6"/>
  <c r="P63" i="6"/>
  <c r="P60" i="6"/>
  <c r="R47" i="6"/>
  <c r="R49" i="6" s="1"/>
  <c r="R55" i="6"/>
  <c r="U38" i="6"/>
  <c r="U36" i="6"/>
  <c r="U39" i="6" s="1"/>
  <c r="U45" i="6" s="1"/>
  <c r="U40" i="6" l="1"/>
  <c r="U7" i="6"/>
  <c r="V6" i="6" s="1"/>
  <c r="U59" i="6"/>
  <c r="T62" i="6"/>
  <c r="S47" i="6"/>
  <c r="S55" i="6" s="1"/>
  <c r="S56" i="6" s="1"/>
  <c r="T52" i="6"/>
  <c r="T53" i="6" s="1"/>
  <c r="T47" i="6"/>
  <c r="T49" i="6" s="1"/>
  <c r="T48" i="6"/>
  <c r="R56" i="6"/>
  <c r="R61" i="6"/>
  <c r="R64" i="6"/>
  <c r="W27" i="6"/>
  <c r="W33" i="6" s="1"/>
  <c r="W35" i="6" s="1"/>
  <c r="X25" i="6"/>
  <c r="X26" i="6"/>
  <c r="V38" i="6"/>
  <c r="V36" i="6"/>
  <c r="V39" i="6" s="1"/>
  <c r="V45" i="6" s="1"/>
  <c r="U44" i="6"/>
  <c r="U52" i="6" s="1"/>
  <c r="S61" i="6" l="1"/>
  <c r="S64" i="6"/>
  <c r="V59" i="6"/>
  <c r="V40" i="6"/>
  <c r="V7" i="6"/>
  <c r="W6" i="6" s="1"/>
  <c r="U62" i="6"/>
  <c r="S49" i="6"/>
  <c r="U53" i="6"/>
  <c r="T55" i="6"/>
  <c r="T64" i="6" s="1"/>
  <c r="V44" i="6"/>
  <c r="V46" i="6" s="1"/>
  <c r="R60" i="6"/>
  <c r="R63" i="6"/>
  <c r="R57" i="6"/>
  <c r="S57" i="6" s="1"/>
  <c r="X27" i="6"/>
  <c r="X33" i="6" s="1"/>
  <c r="X35" i="6" s="1"/>
  <c r="Y25" i="6"/>
  <c r="Y26" i="6"/>
  <c r="U46" i="6"/>
  <c r="S63" i="6"/>
  <c r="S60" i="6"/>
  <c r="W38" i="6"/>
  <c r="W36" i="6"/>
  <c r="W39" i="6" s="1"/>
  <c r="W45" i="6" s="1"/>
  <c r="V62" i="6" l="1"/>
  <c r="W7" i="6"/>
  <c r="X6" i="6" s="1"/>
  <c r="W59" i="6"/>
  <c r="W40" i="6"/>
  <c r="T56" i="6"/>
  <c r="T63" i="6" s="1"/>
  <c r="T61" i="6"/>
  <c r="V47" i="6"/>
  <c r="V55" i="6"/>
  <c r="V56" i="6" s="1"/>
  <c r="X38" i="6"/>
  <c r="X36" i="6"/>
  <c r="X39" i="6" s="1"/>
  <c r="X45" i="6" s="1"/>
  <c r="V52" i="6"/>
  <c r="V53" i="6" s="1"/>
  <c r="U47" i="6"/>
  <c r="U49" i="6" s="1"/>
  <c r="W44" i="6"/>
  <c r="W52" i="6" s="1"/>
  <c r="U48" i="6"/>
  <c r="V48" i="6" s="1"/>
  <c r="Y27" i="6"/>
  <c r="Y33" i="6" s="1"/>
  <c r="Y35" i="6" s="1"/>
  <c r="Z25" i="6"/>
  <c r="Z26" i="6"/>
  <c r="T60" i="6"/>
  <c r="T57" i="6" l="1"/>
  <c r="X40" i="6"/>
  <c r="X59" i="6"/>
  <c r="X7" i="6"/>
  <c r="Y6" i="6" s="1"/>
  <c r="W62" i="6"/>
  <c r="U55" i="6"/>
  <c r="U56" i="6" s="1"/>
  <c r="V49" i="6"/>
  <c r="W53" i="6"/>
  <c r="Y38" i="6"/>
  <c r="Y36" i="6"/>
  <c r="Y39" i="6" s="1"/>
  <c r="Y45" i="6" s="1"/>
  <c r="X44" i="6"/>
  <c r="X52" i="6" s="1"/>
  <c r="Z27" i="6"/>
  <c r="Z33" i="6" s="1"/>
  <c r="Z35" i="6" s="1"/>
  <c r="AA26" i="6"/>
  <c r="AA25" i="6"/>
  <c r="V63" i="6"/>
  <c r="V60" i="6"/>
  <c r="V61" i="6"/>
  <c r="V64" i="6"/>
  <c r="W46" i="6"/>
  <c r="X62" i="6" l="1"/>
  <c r="Y7" i="6"/>
  <c r="Z6" i="6" s="1"/>
  <c r="Y59" i="6"/>
  <c r="Y40" i="6"/>
  <c r="U64" i="6"/>
  <c r="U61" i="6"/>
  <c r="Z38" i="6"/>
  <c r="Z36" i="6"/>
  <c r="Z39" i="6" s="1"/>
  <c r="Z45" i="6" s="1"/>
  <c r="U63" i="6"/>
  <c r="U60" i="6"/>
  <c r="Y44" i="6"/>
  <c r="Y52" i="6" s="1"/>
  <c r="W47" i="6"/>
  <c r="W49" i="6" s="1"/>
  <c r="W48" i="6"/>
  <c r="U57" i="6"/>
  <c r="V57" i="6" s="1"/>
  <c r="AA27" i="6"/>
  <c r="AA33" i="6" s="1"/>
  <c r="AA35" i="6" s="1"/>
  <c r="AB26" i="6"/>
  <c r="AB25" i="6"/>
  <c r="X53" i="6"/>
  <c r="X46" i="6"/>
  <c r="Y62" i="6" l="1"/>
  <c r="Z59" i="6"/>
  <c r="Z40" i="6"/>
  <c r="Z7" i="6"/>
  <c r="AA6" i="6" s="1"/>
  <c r="W55" i="6"/>
  <c r="W56" i="6" s="1"/>
  <c r="W57" i="6" s="1"/>
  <c r="Y53" i="6"/>
  <c r="W61" i="6"/>
  <c r="AB27" i="6"/>
  <c r="AB33" i="6" s="1"/>
  <c r="AB35" i="6" s="1"/>
  <c r="AC25" i="6"/>
  <c r="AC26" i="6"/>
  <c r="X47" i="6"/>
  <c r="X49" i="6" s="1"/>
  <c r="AA38" i="6"/>
  <c r="AA36" i="6"/>
  <c r="AA39" i="6" s="1"/>
  <c r="AA45" i="6" s="1"/>
  <c r="X48" i="6"/>
  <c r="Z44" i="6"/>
  <c r="Z46" i="6" s="1"/>
  <c r="Y46" i="6"/>
  <c r="AA7" i="6" l="1"/>
  <c r="AB6" i="6" s="1"/>
  <c r="AA40" i="6"/>
  <c r="AA59" i="6"/>
  <c r="Z62" i="6"/>
  <c r="W64" i="6"/>
  <c r="X55" i="6"/>
  <c r="X56" i="6" s="1"/>
  <c r="X57" i="6" s="1"/>
  <c r="Z52" i="6"/>
  <c r="Z53" i="6" s="1"/>
  <c r="Y48" i="6"/>
  <c r="Z48" i="6" s="1"/>
  <c r="Z47" i="6"/>
  <c r="AB38" i="6"/>
  <c r="AB36" i="6"/>
  <c r="AB39" i="6" s="1"/>
  <c r="AB45" i="6" s="1"/>
  <c r="AA44" i="6"/>
  <c r="AA52" i="6" s="1"/>
  <c r="Y47" i="6"/>
  <c r="Y49" i="6" s="1"/>
  <c r="Y55" i="6"/>
  <c r="W60" i="6"/>
  <c r="W63" i="6"/>
  <c r="AC27" i="6"/>
  <c r="AC33" i="6" s="1"/>
  <c r="AC35" i="6" s="1"/>
  <c r="AD26" i="6"/>
  <c r="AD25" i="6"/>
  <c r="X61" i="6"/>
  <c r="X64" i="6"/>
  <c r="AA53" i="6" l="1"/>
  <c r="AA62" i="6"/>
  <c r="AB40" i="6"/>
  <c r="AB59" i="6"/>
  <c r="AB7" i="6"/>
  <c r="AC6" i="6" s="1"/>
  <c r="Z49" i="6"/>
  <c r="Z55" i="6"/>
  <c r="Z56" i="6" s="1"/>
  <c r="AB44" i="6"/>
  <c r="AB52" i="6" s="1"/>
  <c r="AB53" i="6" s="1"/>
  <c r="AC38" i="6"/>
  <c r="AC36" i="6"/>
  <c r="AC39" i="6" s="1"/>
  <c r="AC45" i="6" s="1"/>
  <c r="Y56" i="6"/>
  <c r="Y57" i="6" s="1"/>
  <c r="Y64" i="6"/>
  <c r="Y61" i="6"/>
  <c r="AA46" i="6"/>
  <c r="X63" i="6"/>
  <c r="X60" i="6"/>
  <c r="Z61" i="6"/>
  <c r="AD27" i="6"/>
  <c r="AD33" i="6" s="1"/>
  <c r="AD35" i="6" s="1"/>
  <c r="AE26" i="6"/>
  <c r="AE25" i="6"/>
  <c r="Z64" i="6" l="1"/>
  <c r="AC7" i="6"/>
  <c r="AD6" i="6" s="1"/>
  <c r="AC59" i="6"/>
  <c r="AC40" i="6"/>
  <c r="AB62" i="6"/>
  <c r="Z63" i="6"/>
  <c r="Z60" i="6"/>
  <c r="AC44" i="6"/>
  <c r="AC52" i="6" s="1"/>
  <c r="AC53" i="6" s="1"/>
  <c r="AE27" i="6"/>
  <c r="AE33" i="6" s="1"/>
  <c r="AE35" i="6" s="1"/>
  <c r="AF25" i="6"/>
  <c r="AF26" i="6"/>
  <c r="AA47" i="6"/>
  <c r="AA49" i="6" s="1"/>
  <c r="Z57" i="6"/>
  <c r="AA48" i="6"/>
  <c r="AD38" i="6"/>
  <c r="AD36" i="6"/>
  <c r="AD39" i="6" s="1"/>
  <c r="AD45" i="6" s="1"/>
  <c r="AB46" i="6"/>
  <c r="Y60" i="6"/>
  <c r="Y63" i="6"/>
  <c r="AD7" i="6" l="1"/>
  <c r="AE6" i="6" s="1"/>
  <c r="AD59" i="6"/>
  <c r="AD40" i="6"/>
  <c r="AC62" i="6"/>
  <c r="AA55" i="6"/>
  <c r="AA56" i="6" s="1"/>
  <c r="AE38" i="6"/>
  <c r="AE36" i="6"/>
  <c r="AE39" i="6" s="1"/>
  <c r="AE45" i="6" s="1"/>
  <c r="AD44" i="6"/>
  <c r="AD46" i="6" s="1"/>
  <c r="AF27" i="6"/>
  <c r="AF33" i="6" s="1"/>
  <c r="AF35" i="6" s="1"/>
  <c r="AG26" i="6"/>
  <c r="AG25" i="6"/>
  <c r="AA61" i="6"/>
  <c r="AB47" i="6"/>
  <c r="AB49" i="6" s="1"/>
  <c r="AB48" i="6"/>
  <c r="AC46" i="6"/>
  <c r="AA64" i="6" l="1"/>
  <c r="AD62" i="6"/>
  <c r="AE40" i="6"/>
  <c r="AE59" i="6"/>
  <c r="AE7" i="6"/>
  <c r="AF6" i="6" s="1"/>
  <c r="AB55" i="6"/>
  <c r="AB61" i="6" s="1"/>
  <c r="AD47" i="6"/>
  <c r="AD55" i="6" s="1"/>
  <c r="AD56" i="6" s="1"/>
  <c r="AF38" i="6"/>
  <c r="AF36" i="6"/>
  <c r="AF39" i="6" s="1"/>
  <c r="AF45" i="6" s="1"/>
  <c r="AA60" i="6"/>
  <c r="AA63" i="6"/>
  <c r="AA57" i="6"/>
  <c r="AE44" i="6"/>
  <c r="AE52" i="6" s="1"/>
  <c r="AD52" i="6"/>
  <c r="AD53" i="6" s="1"/>
  <c r="AG27" i="6"/>
  <c r="AG33" i="6" s="1"/>
  <c r="AG35" i="6" s="1"/>
  <c r="AH26" i="6"/>
  <c r="AH25" i="6"/>
  <c r="AC47" i="6"/>
  <c r="AC49" i="6" s="1"/>
  <c r="AC48" i="6"/>
  <c r="AD48" i="6" s="1"/>
  <c r="AF40" i="6" l="1"/>
  <c r="AF59" i="6"/>
  <c r="AF7" i="6"/>
  <c r="AG6" i="6" s="1"/>
  <c r="AE62" i="6"/>
  <c r="AB56" i="6"/>
  <c r="AB63" i="6" s="1"/>
  <c r="AB64" i="6"/>
  <c r="AC55" i="6"/>
  <c r="AC56" i="6" s="1"/>
  <c r="AE46" i="6"/>
  <c r="AE48" i="6" s="1"/>
  <c r="AE53" i="6"/>
  <c r="AB60" i="6"/>
  <c r="AF44" i="6"/>
  <c r="AF52" i="6" s="1"/>
  <c r="AH27" i="6"/>
  <c r="AH33" i="6" s="1"/>
  <c r="AH35" i="6" s="1"/>
  <c r="AI26" i="6"/>
  <c r="AI25" i="6"/>
  <c r="AD63" i="6"/>
  <c r="AD60" i="6"/>
  <c r="AD61" i="6"/>
  <c r="AD64" i="6"/>
  <c r="AG38" i="6"/>
  <c r="AG36" i="6"/>
  <c r="AG39" i="6" s="1"/>
  <c r="AG45" i="6" s="1"/>
  <c r="AB57" i="6"/>
  <c r="AD49" i="6"/>
  <c r="AC61" i="6" l="1"/>
  <c r="AG59" i="6"/>
  <c r="AG40" i="6"/>
  <c r="AG7" i="6"/>
  <c r="AH6" i="6" s="1"/>
  <c r="AF62" i="6"/>
  <c r="AC64" i="6"/>
  <c r="AC57" i="6"/>
  <c r="AD57" i="6" s="1"/>
  <c r="AE47" i="6"/>
  <c r="AE49" i="6" s="1"/>
  <c r="AH38" i="6"/>
  <c r="AH36" i="6"/>
  <c r="AH39" i="6" s="1"/>
  <c r="AH45" i="6" s="1"/>
  <c r="AG44" i="6"/>
  <c r="AG46" i="6" s="1"/>
  <c r="AC60" i="6"/>
  <c r="AC63" i="6"/>
  <c r="AF53" i="6"/>
  <c r="AI27" i="6"/>
  <c r="AI33" i="6" s="1"/>
  <c r="AI35" i="6" s="1"/>
  <c r="AJ25" i="6"/>
  <c r="AJ26" i="6"/>
  <c r="AF46" i="6"/>
  <c r="AH59" i="6" l="1"/>
  <c r="AH40" i="6"/>
  <c r="AH7" i="6"/>
  <c r="AI6" i="6" s="1"/>
  <c r="AG62" i="6"/>
  <c r="AG52" i="6"/>
  <c r="AG53" i="6" s="1"/>
  <c r="AE55" i="6"/>
  <c r="AG47" i="6"/>
  <c r="AG55" i="6"/>
  <c r="AJ27" i="6"/>
  <c r="AJ33" i="6" s="1"/>
  <c r="AJ35" i="6" s="1"/>
  <c r="AK25" i="6"/>
  <c r="AK26" i="6"/>
  <c r="AI38" i="6"/>
  <c r="AI36" i="6"/>
  <c r="AI39" i="6" s="1"/>
  <c r="AI45" i="6" s="1"/>
  <c r="AH44" i="6"/>
  <c r="AH52" i="6" s="1"/>
  <c r="AF47" i="6"/>
  <c r="AF49" i="6" s="1"/>
  <c r="AF55" i="6"/>
  <c r="AF48" i="6"/>
  <c r="AG48" i="6" s="1"/>
  <c r="AH62" i="6" l="1"/>
  <c r="AI7" i="6"/>
  <c r="AJ6" i="6" s="1"/>
  <c r="AI59" i="6"/>
  <c r="AI40" i="6"/>
  <c r="AE56" i="6"/>
  <c r="AE64" i="6"/>
  <c r="AE61" i="6"/>
  <c r="AJ38" i="6"/>
  <c r="AJ36" i="6"/>
  <c r="AJ39" i="6" s="1"/>
  <c r="AJ45" i="6" s="1"/>
  <c r="AH46" i="6"/>
  <c r="AH48" i="6" s="1"/>
  <c r="AF61" i="6"/>
  <c r="AF64" i="6"/>
  <c r="AK27" i="6"/>
  <c r="AK33" i="6" s="1"/>
  <c r="AK35" i="6" s="1"/>
  <c r="AL26" i="6"/>
  <c r="AL25" i="6"/>
  <c r="AI44" i="6"/>
  <c r="AI52" i="6" s="1"/>
  <c r="AG56" i="6"/>
  <c r="AG64" i="6"/>
  <c r="AG61" i="6"/>
  <c r="AF56" i="6"/>
  <c r="AH53" i="6"/>
  <c r="AG49" i="6"/>
  <c r="AI62" i="6" l="1"/>
  <c r="AJ7" i="6"/>
  <c r="AK6" i="6" s="1"/>
  <c r="AJ40" i="6"/>
  <c r="AJ59" i="6"/>
  <c r="AI53" i="6"/>
  <c r="AE60" i="6"/>
  <c r="AE63" i="6"/>
  <c r="AE57" i="6"/>
  <c r="AF57" i="6" s="1"/>
  <c r="AG57" i="6" s="1"/>
  <c r="AK38" i="6"/>
  <c r="AK36" i="6"/>
  <c r="AK39" i="6" s="1"/>
  <c r="AK45" i="6" s="1"/>
  <c r="AG63" i="6"/>
  <c r="AG60" i="6"/>
  <c r="AH47" i="6"/>
  <c r="AH49" i="6" s="1"/>
  <c r="AJ44" i="6"/>
  <c r="AJ52" i="6" s="1"/>
  <c r="AJ53" i="6" s="1"/>
  <c r="AF60" i="6"/>
  <c r="AF63" i="6"/>
  <c r="AL27" i="6"/>
  <c r="AL33" i="6" s="1"/>
  <c r="AL35" i="6" s="1"/>
  <c r="AM26" i="6"/>
  <c r="AM25" i="6"/>
  <c r="AI46" i="6"/>
  <c r="AI48" i="6" s="1"/>
  <c r="AJ62" i="6" l="1"/>
  <c r="AK40" i="6"/>
  <c r="AK7" i="6"/>
  <c r="AL6" i="6" s="1"/>
  <c r="AK59" i="6"/>
  <c r="AH55" i="6"/>
  <c r="AH56" i="6" s="1"/>
  <c r="AL38" i="6"/>
  <c r="AL36" i="6"/>
  <c r="AL39" i="6" s="1"/>
  <c r="AL45" i="6" s="1"/>
  <c r="AH61" i="6"/>
  <c r="AI47" i="6"/>
  <c r="AI49" i="6" s="1"/>
  <c r="AM27" i="6"/>
  <c r="AM33" i="6" s="1"/>
  <c r="AM35" i="6" s="1"/>
  <c r="AN25" i="6"/>
  <c r="AN26" i="6"/>
  <c r="AJ46" i="6"/>
  <c r="AK44" i="6"/>
  <c r="AK52" i="6" s="1"/>
  <c r="AK53" i="6" s="1"/>
  <c r="AL7" i="6" l="1"/>
  <c r="AM6" i="6" s="1"/>
  <c r="AL40" i="6"/>
  <c r="AL59" i="6"/>
  <c r="AK62" i="6"/>
  <c r="AI55" i="6"/>
  <c r="AI56" i="6" s="1"/>
  <c r="AH64" i="6"/>
  <c r="AJ47" i="6"/>
  <c r="AJ49" i="6" s="1"/>
  <c r="AL44" i="6"/>
  <c r="AL46" i="6" s="1"/>
  <c r="AN27" i="6"/>
  <c r="AN33" i="6" s="1"/>
  <c r="AN35" i="6" s="1"/>
  <c r="AO26" i="6"/>
  <c r="AO25" i="6"/>
  <c r="AK46" i="6"/>
  <c r="AH63" i="6"/>
  <c r="AH60" i="6"/>
  <c r="AH57" i="6"/>
  <c r="AJ48" i="6"/>
  <c r="AM38" i="6"/>
  <c r="AM36" i="6"/>
  <c r="AM39" i="6" s="1"/>
  <c r="AM45" i="6" s="1"/>
  <c r="AI61" i="6"/>
  <c r="AI64" i="6"/>
  <c r="AL62" i="6" l="1"/>
  <c r="AM59" i="6"/>
  <c r="AM7" i="6"/>
  <c r="AN6" i="6" s="1"/>
  <c r="AM40" i="6"/>
  <c r="AJ55" i="6"/>
  <c r="AJ56" i="6" s="1"/>
  <c r="AJ63" i="6" s="1"/>
  <c r="AL47" i="6"/>
  <c r="AL55" i="6"/>
  <c r="AK48" i="6"/>
  <c r="AL48" i="6" s="1"/>
  <c r="AI57" i="6"/>
  <c r="AL52" i="6"/>
  <c r="AL53" i="6" s="1"/>
  <c r="AI60" i="6"/>
  <c r="AI63" i="6"/>
  <c r="AJ61" i="6"/>
  <c r="AO27" i="6"/>
  <c r="AO33" i="6" s="1"/>
  <c r="AO35" i="6" s="1"/>
  <c r="AP25" i="6"/>
  <c r="AP26" i="6"/>
  <c r="AK47" i="6"/>
  <c r="AK49" i="6" s="1"/>
  <c r="AK55" i="6"/>
  <c r="AK56" i="6" s="1"/>
  <c r="AM44" i="6"/>
  <c r="AM46" i="6" s="1"/>
  <c r="AN38" i="6"/>
  <c r="AN36" i="6"/>
  <c r="AN39" i="6" s="1"/>
  <c r="AN45" i="6" s="1"/>
  <c r="AM62" i="6" l="1"/>
  <c r="AN59" i="6"/>
  <c r="AN40" i="6"/>
  <c r="AN7" i="6"/>
  <c r="AO6" i="6" s="1"/>
  <c r="AJ57" i="6"/>
  <c r="AK57" i="6" s="1"/>
  <c r="AJ64" i="6"/>
  <c r="AJ60" i="6"/>
  <c r="AK60" i="6"/>
  <c r="AK63" i="6"/>
  <c r="AM47" i="6"/>
  <c r="AM49" i="6" s="1"/>
  <c r="AP27" i="6"/>
  <c r="AP33" i="6" s="1"/>
  <c r="AP35" i="6" s="1"/>
  <c r="AQ25" i="6"/>
  <c r="AQ26" i="6"/>
  <c r="AM48" i="6"/>
  <c r="AO38" i="6"/>
  <c r="AO36" i="6"/>
  <c r="AO39" i="6" s="1"/>
  <c r="AO45" i="6" s="1"/>
  <c r="AL56" i="6"/>
  <c r="AL61" i="6"/>
  <c r="AL64" i="6"/>
  <c r="AM52" i="6"/>
  <c r="AM53" i="6" s="1"/>
  <c r="AL49" i="6"/>
  <c r="AN44" i="6"/>
  <c r="AN46" i="6" s="1"/>
  <c r="AK61" i="6"/>
  <c r="AK64" i="6"/>
  <c r="AO40" i="6" l="1"/>
  <c r="AO59" i="6"/>
  <c r="AO7" i="6"/>
  <c r="AP6" i="6" s="1"/>
  <c r="AN62" i="6"/>
  <c r="AM55" i="6"/>
  <c r="AM56" i="6" s="1"/>
  <c r="AN52" i="6"/>
  <c r="AN53" i="6" s="1"/>
  <c r="AN47" i="6"/>
  <c r="AN49" i="6" s="1"/>
  <c r="AP38" i="6"/>
  <c r="AP36" i="6"/>
  <c r="AQ27" i="6"/>
  <c r="AQ33" i="6" s="1"/>
  <c r="AQ35" i="6" s="1"/>
  <c r="AR25" i="6"/>
  <c r="AR26" i="6"/>
  <c r="AL60" i="6"/>
  <c r="AL63" i="6"/>
  <c r="AL57" i="6"/>
  <c r="AO44" i="6"/>
  <c r="AO52" i="6" s="1"/>
  <c r="AP39" i="6"/>
  <c r="AP45" i="6" s="1"/>
  <c r="AM61" i="6"/>
  <c r="AN48" i="6"/>
  <c r="AO62" i="6" l="1"/>
  <c r="AP40" i="6"/>
  <c r="AP59" i="6"/>
  <c r="AP7" i="6"/>
  <c r="AQ6" i="6" s="1"/>
  <c r="AM64" i="6"/>
  <c r="AN55" i="6"/>
  <c r="AN56" i="6" s="1"/>
  <c r="AO46" i="6"/>
  <c r="AO48" i="6" s="1"/>
  <c r="AO53" i="6"/>
  <c r="AR27" i="6"/>
  <c r="AR33" i="6" s="1"/>
  <c r="AR35" i="6" s="1"/>
  <c r="AS25" i="6"/>
  <c r="AS26" i="6"/>
  <c r="AM63" i="6"/>
  <c r="AM60" i="6"/>
  <c r="AP44" i="6"/>
  <c r="AP46" i="6" s="1"/>
  <c r="AM57" i="6"/>
  <c r="AQ38" i="6"/>
  <c r="AQ36" i="6"/>
  <c r="AQ39" i="6" s="1"/>
  <c r="AQ45" i="6" s="1"/>
  <c r="AN61" i="6"/>
  <c r="AO55" i="6" l="1"/>
  <c r="AO56" i="6" s="1"/>
  <c r="AO47" i="6"/>
  <c r="AO49" i="6" s="1"/>
  <c r="AN64" i="6"/>
  <c r="AQ7" i="6"/>
  <c r="AR6" i="6" s="1"/>
  <c r="AQ40" i="6"/>
  <c r="AQ59" i="6"/>
  <c r="AP62" i="6"/>
  <c r="AP52" i="6"/>
  <c r="AP53" i="6" s="1"/>
  <c r="AP47" i="6"/>
  <c r="AP49" i="6" s="1"/>
  <c r="AN63" i="6"/>
  <c r="AN60" i="6"/>
  <c r="AQ44" i="6"/>
  <c r="AQ46" i="6" s="1"/>
  <c r="AO60" i="6"/>
  <c r="AO63" i="6"/>
  <c r="AO61" i="6"/>
  <c r="AO64" i="6"/>
  <c r="AN57" i="6"/>
  <c r="AO57" i="6" s="1"/>
  <c r="AS27" i="6"/>
  <c r="AS33" i="6" s="1"/>
  <c r="AS35" i="6" s="1"/>
  <c r="AT25" i="6"/>
  <c r="AT26" i="6"/>
  <c r="AP48" i="6"/>
  <c r="AR38" i="6"/>
  <c r="AR36" i="6"/>
  <c r="AR39" i="6" s="1"/>
  <c r="AR45" i="6" s="1"/>
  <c r="AR7" i="6" l="1"/>
  <c r="AS6" i="6" s="1"/>
  <c r="AR59" i="6"/>
  <c r="AR40" i="6"/>
  <c r="AQ62" i="6"/>
  <c r="AP55" i="6"/>
  <c r="AP56" i="6" s="1"/>
  <c r="AP57" i="6" s="1"/>
  <c r="AQ52" i="6"/>
  <c r="AQ53" i="6" s="1"/>
  <c r="AQ47" i="6"/>
  <c r="AQ49" i="6" s="1"/>
  <c r="AS38" i="6"/>
  <c r="AS36" i="6"/>
  <c r="AS39" i="6" s="1"/>
  <c r="AS45" i="6" s="1"/>
  <c r="AT27" i="6"/>
  <c r="AT33" i="6" s="1"/>
  <c r="AT35" i="6" s="1"/>
  <c r="AU26" i="6"/>
  <c r="AU25" i="6"/>
  <c r="AR44" i="6"/>
  <c r="AR46" i="6" s="1"/>
  <c r="AP61" i="6"/>
  <c r="AQ48" i="6"/>
  <c r="AS59" i="6" l="1"/>
  <c r="AS40" i="6"/>
  <c r="AS7" i="6"/>
  <c r="AT6" i="6" s="1"/>
  <c r="AR62" i="6"/>
  <c r="AR52" i="6"/>
  <c r="AR53" i="6" s="1"/>
  <c r="AP64" i="6"/>
  <c r="AQ55" i="6"/>
  <c r="AQ56" i="6" s="1"/>
  <c r="AQ57" i="6" s="1"/>
  <c r="AR47" i="6"/>
  <c r="AR49" i="6" s="1"/>
  <c r="AR55" i="6"/>
  <c r="AR56" i="6" s="1"/>
  <c r="AS44" i="6"/>
  <c r="AS46" i="6" s="1"/>
  <c r="AT38" i="6"/>
  <c r="AT36" i="6"/>
  <c r="AT39" i="6" s="1"/>
  <c r="AT45" i="6" s="1"/>
  <c r="AP60" i="6"/>
  <c r="AP63" i="6"/>
  <c r="AR48" i="6"/>
  <c r="AU27" i="6"/>
  <c r="AU33" i="6" s="1"/>
  <c r="AU35" i="6" s="1"/>
  <c r="AV26" i="6"/>
  <c r="AV25" i="6"/>
  <c r="AQ61" i="6"/>
  <c r="AQ64" i="6" l="1"/>
  <c r="AS62" i="6"/>
  <c r="AT7" i="6"/>
  <c r="AU6" i="6" s="1"/>
  <c r="AT59" i="6"/>
  <c r="AT40" i="6"/>
  <c r="AR57" i="6"/>
  <c r="AS47" i="6"/>
  <c r="AS49" i="6" s="1"/>
  <c r="AS55" i="6"/>
  <c r="AU38" i="6"/>
  <c r="AU36" i="6"/>
  <c r="AU39" i="6" s="1"/>
  <c r="AU45" i="6" s="1"/>
  <c r="AS52" i="6"/>
  <c r="AS53" i="6" s="1"/>
  <c r="AS48" i="6"/>
  <c r="AR60" i="6"/>
  <c r="AR63" i="6"/>
  <c r="AQ63" i="6"/>
  <c r="AQ60" i="6"/>
  <c r="AR61" i="6"/>
  <c r="AR64" i="6"/>
  <c r="AV27" i="6"/>
  <c r="AV33" i="6" s="1"/>
  <c r="AV35" i="6" s="1"/>
  <c r="AW26" i="6"/>
  <c r="AW25" i="6"/>
  <c r="AT44" i="6"/>
  <c r="AT46" i="6" s="1"/>
  <c r="AT62" i="6" l="1"/>
  <c r="AU7" i="6"/>
  <c r="AV6" i="6" s="1"/>
  <c r="AU40" i="6"/>
  <c r="AU59" i="6"/>
  <c r="AT47" i="6"/>
  <c r="AT49" i="6" s="1"/>
  <c r="AV38" i="6"/>
  <c r="AV36" i="6"/>
  <c r="AV39" i="6" s="1"/>
  <c r="AV45" i="6" s="1"/>
  <c r="AT48" i="6"/>
  <c r="AU44" i="6"/>
  <c r="AU52" i="6" s="1"/>
  <c r="AS56" i="6"/>
  <c r="AS64" i="6"/>
  <c r="AS61" i="6"/>
  <c r="AT52" i="6"/>
  <c r="AT53" i="6" s="1"/>
  <c r="AW27" i="6"/>
  <c r="AW33" i="6" s="1"/>
  <c r="AW35" i="6" s="1"/>
  <c r="AX25" i="6"/>
  <c r="AX26" i="6"/>
  <c r="AV40" i="6" l="1"/>
  <c r="AV7" i="6"/>
  <c r="AW6" i="6" s="1"/>
  <c r="AV59" i="6"/>
  <c r="AU62" i="6"/>
  <c r="AT55" i="6"/>
  <c r="AT56" i="6" s="1"/>
  <c r="AU53" i="6"/>
  <c r="AW38" i="6"/>
  <c r="AW36" i="6"/>
  <c r="AW39" i="6" s="1"/>
  <c r="AW45" i="6" s="1"/>
  <c r="AV44" i="6"/>
  <c r="AV46" i="6" s="1"/>
  <c r="AS63" i="6"/>
  <c r="AS60" i="6"/>
  <c r="AS57" i="6"/>
  <c r="AU46" i="6"/>
  <c r="AU48" i="6" s="1"/>
  <c r="AT60" i="6"/>
  <c r="AT63" i="6"/>
  <c r="AT61" i="6"/>
  <c r="AX27" i="6"/>
  <c r="AX33" i="6" s="1"/>
  <c r="AX35" i="6" s="1"/>
  <c r="AY26" i="6"/>
  <c r="AY25" i="6"/>
  <c r="AT57" i="6" l="1"/>
  <c r="AT64" i="6"/>
  <c r="AV62" i="6"/>
  <c r="AW7" i="6"/>
  <c r="AX6" i="6" s="1"/>
  <c r="AW40" i="6"/>
  <c r="AW59" i="6"/>
  <c r="AV47" i="6"/>
  <c r="AV55" i="6"/>
  <c r="AV48" i="6"/>
  <c r="AV52" i="6"/>
  <c r="AV53" i="6" s="1"/>
  <c r="AU47" i="6"/>
  <c r="AU49" i="6" s="1"/>
  <c r="AY27" i="6"/>
  <c r="AY33" i="6" s="1"/>
  <c r="AY35" i="6" s="1"/>
  <c r="AZ26" i="6"/>
  <c r="AZ25" i="6"/>
  <c r="AW44" i="6"/>
  <c r="AW46" i="6" s="1"/>
  <c r="AX38" i="6"/>
  <c r="AX36" i="6"/>
  <c r="AX39" i="6" s="1"/>
  <c r="AX45" i="6" s="1"/>
  <c r="AW62" i="6" l="1"/>
  <c r="AX40" i="6"/>
  <c r="AX59" i="6"/>
  <c r="AX7" i="6"/>
  <c r="AY6" i="6" s="1"/>
  <c r="AU55" i="6"/>
  <c r="AU56" i="6" s="1"/>
  <c r="AW52" i="6"/>
  <c r="AW53" i="6" s="1"/>
  <c r="AW47" i="6"/>
  <c r="AW49" i="6" s="1"/>
  <c r="AW55" i="6"/>
  <c r="AU61" i="6"/>
  <c r="AX44" i="6"/>
  <c r="AX52" i="6" s="1"/>
  <c r="AW48" i="6"/>
  <c r="AY38" i="6"/>
  <c r="AY36" i="6"/>
  <c r="AY39" i="6" s="1"/>
  <c r="AY45" i="6" s="1"/>
  <c r="AZ27" i="6"/>
  <c r="AZ33" i="6" s="1"/>
  <c r="AZ35" i="6" s="1"/>
  <c r="BA26" i="6"/>
  <c r="BA25" i="6"/>
  <c r="AV56" i="6"/>
  <c r="AV61" i="6"/>
  <c r="AV64" i="6"/>
  <c r="AV49" i="6"/>
  <c r="AU64" i="6" l="1"/>
  <c r="AX62" i="6"/>
  <c r="AY59" i="6"/>
  <c r="AY7" i="6"/>
  <c r="AZ6" i="6" s="1"/>
  <c r="AY40" i="6"/>
  <c r="AX53" i="6"/>
  <c r="AX46" i="6"/>
  <c r="BA27" i="6"/>
  <c r="BA33" i="6" s="1"/>
  <c r="BA35" i="6" s="1"/>
  <c r="BB26" i="6"/>
  <c r="BB25" i="6"/>
  <c r="AY44" i="6"/>
  <c r="AY46" i="6" s="1"/>
  <c r="AU60" i="6"/>
  <c r="AU63" i="6"/>
  <c r="AU57" i="6"/>
  <c r="AV57" i="6" s="1"/>
  <c r="AZ38" i="6"/>
  <c r="AZ36" i="6"/>
  <c r="AZ39" i="6" s="1"/>
  <c r="AZ45" i="6" s="1"/>
  <c r="AW56" i="6"/>
  <c r="AW64" i="6"/>
  <c r="AW61" i="6"/>
  <c r="AV63" i="6"/>
  <c r="AV60" i="6"/>
  <c r="AZ7" i="6" l="1"/>
  <c r="BA6" i="6" s="1"/>
  <c r="AZ59" i="6"/>
  <c r="AZ40" i="6"/>
  <c r="AY62" i="6"/>
  <c r="AY52" i="6"/>
  <c r="AY53" i="6" s="1"/>
  <c r="AW57" i="6"/>
  <c r="AY47" i="6"/>
  <c r="AY55" i="6"/>
  <c r="AW63" i="6"/>
  <c r="AW60" i="6"/>
  <c r="BB27" i="6"/>
  <c r="BB33" i="6" s="1"/>
  <c r="BB35" i="6" s="1"/>
  <c r="BC26" i="6"/>
  <c r="BC25" i="6"/>
  <c r="AZ44" i="6"/>
  <c r="AZ52" i="6" s="1"/>
  <c r="BA38" i="6"/>
  <c r="BA36" i="6"/>
  <c r="BA39" i="6" s="1"/>
  <c r="BA45" i="6" s="1"/>
  <c r="AX47" i="6"/>
  <c r="AX49" i="6" s="1"/>
  <c r="AX55" i="6"/>
  <c r="AX48" i="6"/>
  <c r="AY48" i="6" s="1"/>
  <c r="AZ62" i="6" l="1"/>
  <c r="BA40" i="6"/>
  <c r="BA59" i="6"/>
  <c r="BA7" i="6"/>
  <c r="BB6" i="6" s="1"/>
  <c r="AZ46" i="6"/>
  <c r="AZ48" i="6" s="1"/>
  <c r="AZ53" i="6"/>
  <c r="AY49" i="6"/>
  <c r="BC27" i="6"/>
  <c r="BC33" i="6" s="1"/>
  <c r="BC35" i="6" s="1"/>
  <c r="BD25" i="6"/>
  <c r="BD26" i="6"/>
  <c r="BB38" i="6"/>
  <c r="BB36" i="6"/>
  <c r="BB39" i="6" s="1"/>
  <c r="BB45" i="6" s="1"/>
  <c r="AX56" i="6"/>
  <c r="AX61" i="6"/>
  <c r="AX64" i="6"/>
  <c r="BA44" i="6"/>
  <c r="BA46" i="6" s="1"/>
  <c r="AY56" i="6"/>
  <c r="AY64" i="6"/>
  <c r="AY61" i="6"/>
  <c r="AZ55" i="6" l="1"/>
  <c r="AZ47" i="6"/>
  <c r="AZ49" i="6" s="1"/>
  <c r="BB40" i="6"/>
  <c r="BB7" i="6"/>
  <c r="BC6" i="6" s="1"/>
  <c r="BB59" i="6"/>
  <c r="BA62" i="6"/>
  <c r="BA52" i="6"/>
  <c r="BA53" i="6" s="1"/>
  <c r="BA47" i="6"/>
  <c r="BA49" i="6" s="1"/>
  <c r="BA48" i="6"/>
  <c r="BB44" i="6"/>
  <c r="BB46" i="6" s="1"/>
  <c r="AX63" i="6"/>
  <c r="AX60" i="6"/>
  <c r="AX57" i="6"/>
  <c r="AY57" i="6" s="1"/>
  <c r="AZ56" i="6"/>
  <c r="AZ61" i="6"/>
  <c r="AZ64" i="6"/>
  <c r="BD27" i="6"/>
  <c r="BD33" i="6" s="1"/>
  <c r="BD35" i="6" s="1"/>
  <c r="BE26" i="6"/>
  <c r="BE25" i="6"/>
  <c r="BC38" i="6"/>
  <c r="BC36" i="6"/>
  <c r="BC39" i="6" s="1"/>
  <c r="BC45" i="6" s="1"/>
  <c r="AY60" i="6"/>
  <c r="AY63" i="6"/>
  <c r="BB62" i="6" l="1"/>
  <c r="BC7" i="6"/>
  <c r="BD6" i="6" s="1"/>
  <c r="BC40" i="6"/>
  <c r="BC59" i="6"/>
  <c r="BA55" i="6"/>
  <c r="BA56" i="6" s="1"/>
  <c r="BA63" i="6" s="1"/>
  <c r="BB47" i="6"/>
  <c r="BB49" i="6" s="1"/>
  <c r="BA60" i="6"/>
  <c r="BD38" i="6"/>
  <c r="BD36" i="6"/>
  <c r="BD39" i="6" s="1"/>
  <c r="BD45" i="6" s="1"/>
  <c r="BB52" i="6"/>
  <c r="BB53" i="6" s="1"/>
  <c r="BB48" i="6"/>
  <c r="AZ60" i="6"/>
  <c r="AZ63" i="6"/>
  <c r="AZ57" i="6"/>
  <c r="BA61" i="6"/>
  <c r="BA64" i="6"/>
  <c r="BC44" i="6"/>
  <c r="BC52" i="6" s="1"/>
  <c r="BE27" i="6"/>
  <c r="BE33" i="6" s="1"/>
  <c r="BE35" i="6" s="1"/>
  <c r="BF26" i="6"/>
  <c r="BF25" i="6"/>
  <c r="BC62" i="6" l="1"/>
  <c r="BD40" i="6"/>
  <c r="BD59" i="6"/>
  <c r="BD7" i="6"/>
  <c r="BE6" i="6" s="1"/>
  <c r="BA57" i="6"/>
  <c r="BB55" i="6"/>
  <c r="BB56" i="6" s="1"/>
  <c r="BB63" i="6" s="1"/>
  <c r="BC53" i="6"/>
  <c r="BC46" i="6"/>
  <c r="BD44" i="6"/>
  <c r="BD46" i="6" s="1"/>
  <c r="BF27" i="6"/>
  <c r="BF33" i="6" s="1"/>
  <c r="BF35" i="6" s="1"/>
  <c r="BG26" i="6"/>
  <c r="BG25" i="6"/>
  <c r="BB60" i="6"/>
  <c r="BE38" i="6"/>
  <c r="BE36" i="6"/>
  <c r="BE39" i="6" s="1"/>
  <c r="BE45" i="6" s="1"/>
  <c r="BC48" i="6"/>
  <c r="BB61" i="6"/>
  <c r="BB64" i="6" l="1"/>
  <c r="BE59" i="6"/>
  <c r="BE40" i="6"/>
  <c r="BE7" i="6"/>
  <c r="BF6" i="6" s="1"/>
  <c r="BD62" i="6"/>
  <c r="BB57" i="6"/>
  <c r="BD47" i="6"/>
  <c r="BD55" i="6"/>
  <c r="BD56" i="6" s="1"/>
  <c r="BF38" i="6"/>
  <c r="BF36" i="6"/>
  <c r="BF39" i="6" s="1"/>
  <c r="BF45" i="6" s="1"/>
  <c r="BD48" i="6"/>
  <c r="BE44" i="6"/>
  <c r="BE46" i="6" s="1"/>
  <c r="BD52" i="6"/>
  <c r="BD53" i="6" s="1"/>
  <c r="BC47" i="6"/>
  <c r="BC49" i="6" s="1"/>
  <c r="BG27" i="6"/>
  <c r="BG33" i="6" s="1"/>
  <c r="BG35" i="6" s="1"/>
  <c r="BH26" i="6"/>
  <c r="BH25" i="6"/>
  <c r="BE62" i="6" l="1"/>
  <c r="BF7" i="6"/>
  <c r="BG6" i="6" s="1"/>
  <c r="BF59" i="6"/>
  <c r="BF40" i="6"/>
  <c r="BC55" i="6"/>
  <c r="BC56" i="6" s="1"/>
  <c r="BE52" i="6"/>
  <c r="BE53" i="6" s="1"/>
  <c r="BE48" i="6"/>
  <c r="BD63" i="6"/>
  <c r="BD60" i="6"/>
  <c r="BE47" i="6"/>
  <c r="BE49" i="6" s="1"/>
  <c r="BG38" i="6"/>
  <c r="BG36" i="6"/>
  <c r="BC61" i="6"/>
  <c r="BF44" i="6"/>
  <c r="BF46" i="6" s="1"/>
  <c r="BG39" i="6"/>
  <c r="BG45" i="6" s="1"/>
  <c r="BH27" i="6"/>
  <c r="BH33" i="6" s="1"/>
  <c r="BH35" i="6" s="1"/>
  <c r="BI25" i="6"/>
  <c r="BI26" i="6"/>
  <c r="BD61" i="6"/>
  <c r="BD64" i="6"/>
  <c r="BD49" i="6"/>
  <c r="BF62" i="6" l="1"/>
  <c r="BG59" i="6"/>
  <c r="BG40" i="6"/>
  <c r="BG7" i="6"/>
  <c r="BH6" i="6" s="1"/>
  <c r="BE55" i="6"/>
  <c r="BE56" i="6" s="1"/>
  <c r="BC64" i="6"/>
  <c r="BF52" i="6"/>
  <c r="BF53" i="6" s="1"/>
  <c r="BF47" i="6"/>
  <c r="BF49" i="6" s="1"/>
  <c r="BF48" i="6"/>
  <c r="BE61" i="6"/>
  <c r="BH38" i="6"/>
  <c r="BH36" i="6"/>
  <c r="BH39" i="6" s="1"/>
  <c r="BH45" i="6" s="1"/>
  <c r="BG44" i="6"/>
  <c r="BG52" i="6" s="1"/>
  <c r="BC60" i="6"/>
  <c r="BC63" i="6"/>
  <c r="BC57" i="6"/>
  <c r="BD57" i="6" s="1"/>
  <c r="BI27" i="6"/>
  <c r="BI33" i="6" s="1"/>
  <c r="BI35" i="6" s="1"/>
  <c r="BJ26" i="6"/>
  <c r="BJ25" i="6"/>
  <c r="BE64" i="6" l="1"/>
  <c r="BE57" i="6"/>
  <c r="BG46" i="6"/>
  <c r="BH7" i="6"/>
  <c r="BI6" i="6" s="1"/>
  <c r="BH40" i="6"/>
  <c r="BH59" i="6"/>
  <c r="BG62" i="6"/>
  <c r="BG53" i="6"/>
  <c r="BF55" i="6"/>
  <c r="BF64" i="6" s="1"/>
  <c r="BI38" i="6"/>
  <c r="BI36" i="6"/>
  <c r="BG47" i="6"/>
  <c r="BG49" i="6" s="1"/>
  <c r="BG48" i="6"/>
  <c r="BF61" i="6"/>
  <c r="BJ27" i="6"/>
  <c r="BJ33" i="6" s="1"/>
  <c r="BJ35" i="6" s="1"/>
  <c r="BK25" i="6"/>
  <c r="BK26" i="6"/>
  <c r="BE63" i="6"/>
  <c r="BE60" i="6"/>
  <c r="BH44" i="6"/>
  <c r="BH52" i="6" s="1"/>
  <c r="BI39" i="6"/>
  <c r="BI45" i="6" s="1"/>
  <c r="BF56" i="6" l="1"/>
  <c r="BH53" i="6"/>
  <c r="BH62" i="6"/>
  <c r="BI59" i="6"/>
  <c r="BI7" i="6"/>
  <c r="BJ6" i="6" s="1"/>
  <c r="BI40" i="6"/>
  <c r="BG55" i="6"/>
  <c r="BG56" i="6" s="1"/>
  <c r="BH46" i="6"/>
  <c r="BH48" i="6" s="1"/>
  <c r="BG61" i="6"/>
  <c r="BK27" i="6"/>
  <c r="BK33" i="6" s="1"/>
  <c r="BK35" i="6" s="1"/>
  <c r="BL26" i="6"/>
  <c r="BL25" i="6"/>
  <c r="BJ38" i="6"/>
  <c r="BJ36" i="6"/>
  <c r="BJ39" i="6" s="1"/>
  <c r="BJ45" i="6" s="1"/>
  <c r="BI44" i="6"/>
  <c r="BF63" i="6"/>
  <c r="BF60" i="6"/>
  <c r="BF57" i="6"/>
  <c r="BH55" i="6" l="1"/>
  <c r="BH47" i="6"/>
  <c r="BH49" i="6" s="1"/>
  <c r="BJ7" i="6"/>
  <c r="BK6" i="6" s="1"/>
  <c r="BJ59" i="6"/>
  <c r="BJ40" i="6"/>
  <c r="BI62" i="6"/>
  <c r="BG64" i="6"/>
  <c r="BK38" i="6"/>
  <c r="BK36" i="6"/>
  <c r="BI52" i="6"/>
  <c r="BI53" i="6" s="1"/>
  <c r="BI46" i="6"/>
  <c r="BG63" i="6"/>
  <c r="BG60" i="6"/>
  <c r="BH56" i="6"/>
  <c r="BH64" i="6"/>
  <c r="BH61" i="6"/>
  <c r="BJ44" i="6"/>
  <c r="BJ52" i="6" s="1"/>
  <c r="BK39" i="6"/>
  <c r="BK45" i="6" s="1"/>
  <c r="BL27" i="6"/>
  <c r="BL33" i="6" s="1"/>
  <c r="BL35" i="6" s="1"/>
  <c r="BM26" i="6"/>
  <c r="BM25" i="6"/>
  <c r="BG57" i="6"/>
  <c r="BJ46" i="6" l="1"/>
  <c r="BK7" i="6"/>
  <c r="BL6" i="6" s="1"/>
  <c r="BK59" i="6"/>
  <c r="BK40" i="6"/>
  <c r="BJ62" i="6"/>
  <c r="BJ47" i="6"/>
  <c r="BJ55" i="6" s="1"/>
  <c r="BL38" i="6"/>
  <c r="BL36" i="6"/>
  <c r="BL39" i="6" s="1"/>
  <c r="BL45" i="6" s="1"/>
  <c r="BM27" i="6"/>
  <c r="BM33" i="6" s="1"/>
  <c r="BM35" i="6" s="1"/>
  <c r="BN26" i="6"/>
  <c r="BN25" i="6"/>
  <c r="BH60" i="6"/>
  <c r="BH63" i="6"/>
  <c r="BI47" i="6"/>
  <c r="BI49" i="6" s="1"/>
  <c r="BJ53" i="6"/>
  <c r="BH57" i="6"/>
  <c r="BI48" i="6"/>
  <c r="BJ48" i="6" s="1"/>
  <c r="BK44" i="6"/>
  <c r="BK52" i="6" s="1"/>
  <c r="BK62" i="6" l="1"/>
  <c r="BL40" i="6"/>
  <c r="BL59" i="6"/>
  <c r="BL7" i="6"/>
  <c r="BM6" i="6" s="1"/>
  <c r="BI55" i="6"/>
  <c r="BI56" i="6" s="1"/>
  <c r="BI57" i="6" s="1"/>
  <c r="BK53" i="6"/>
  <c r="BN27" i="6"/>
  <c r="BN33" i="6" s="1"/>
  <c r="BN35" i="6" s="1"/>
  <c r="BO26" i="6"/>
  <c r="BO25" i="6"/>
  <c r="BM38" i="6"/>
  <c r="BM36" i="6"/>
  <c r="BM39" i="6" s="1"/>
  <c r="BM45" i="6" s="1"/>
  <c r="BI60" i="6"/>
  <c r="BI63" i="6"/>
  <c r="BI61" i="6"/>
  <c r="BI64" i="6"/>
  <c r="BL44" i="6"/>
  <c r="BL52" i="6" s="1"/>
  <c r="BL53" i="6" s="1"/>
  <c r="BK46" i="6"/>
  <c r="BK48" i="6" s="1"/>
  <c r="BJ64" i="6"/>
  <c r="BJ61" i="6"/>
  <c r="BJ49" i="6"/>
  <c r="BJ56" i="6"/>
  <c r="BM40" i="6" l="1"/>
  <c r="BM59" i="6"/>
  <c r="BM7" i="6"/>
  <c r="BN6" i="6" s="1"/>
  <c r="BL62" i="6"/>
  <c r="BJ57" i="6"/>
  <c r="BK47" i="6"/>
  <c r="BK49" i="6" s="1"/>
  <c r="BL46" i="6"/>
  <c r="BM44" i="6"/>
  <c r="BJ60" i="6"/>
  <c r="BJ63" i="6"/>
  <c r="BO27" i="6"/>
  <c r="BO33" i="6" s="1"/>
  <c r="BO35" i="6" s="1"/>
  <c r="BP26" i="6"/>
  <c r="BP25" i="6"/>
  <c r="BN38" i="6"/>
  <c r="BN36" i="6"/>
  <c r="BN39" i="6" s="1"/>
  <c r="BN45" i="6" s="1"/>
  <c r="BM62" i="6" l="1"/>
  <c r="BN7" i="6"/>
  <c r="BO6" i="6" s="1"/>
  <c r="BN59" i="6"/>
  <c r="BN40" i="6"/>
  <c r="BK55" i="6"/>
  <c r="BK64" i="6" s="1"/>
  <c r="BM52" i="6"/>
  <c r="BM53" i="6" s="1"/>
  <c r="BM46" i="6"/>
  <c r="BN44" i="6"/>
  <c r="BN46" i="6" s="1"/>
  <c r="BL47" i="6"/>
  <c r="BL49" i="6" s="1"/>
  <c r="BP27" i="6"/>
  <c r="BP33" i="6" s="1"/>
  <c r="BP35" i="6" s="1"/>
  <c r="BQ26" i="6"/>
  <c r="BQ25" i="6"/>
  <c r="BO38" i="6"/>
  <c r="BO36" i="6"/>
  <c r="BO39" i="6" s="1"/>
  <c r="BO45" i="6" s="1"/>
  <c r="BK56" i="6"/>
  <c r="BK61" i="6"/>
  <c r="BL48" i="6"/>
  <c r="BM48" i="6" l="1"/>
  <c r="BN62" i="6"/>
  <c r="BO59" i="6"/>
  <c r="BO7" i="6"/>
  <c r="BP6" i="6" s="1"/>
  <c r="BO40" i="6"/>
  <c r="BL55" i="6"/>
  <c r="BL56" i="6" s="1"/>
  <c r="BN52" i="6"/>
  <c r="BN53" i="6" s="1"/>
  <c r="BN47" i="6"/>
  <c r="BN55" i="6"/>
  <c r="BK63" i="6"/>
  <c r="BK60" i="6"/>
  <c r="BK57" i="6"/>
  <c r="BO44" i="6"/>
  <c r="BO52" i="6" s="1"/>
  <c r="BQ27" i="6"/>
  <c r="BQ33" i="6" s="1"/>
  <c r="BQ35" i="6" s="1"/>
  <c r="BR26" i="6"/>
  <c r="BR25" i="6"/>
  <c r="BM47" i="6"/>
  <c r="BM49" i="6" s="1"/>
  <c r="BN48" i="6"/>
  <c r="BP38" i="6"/>
  <c r="BP36" i="6"/>
  <c r="BP39" i="6" s="1"/>
  <c r="BP45" i="6" s="1"/>
  <c r="BO53" i="6" l="1"/>
  <c r="BL61" i="6"/>
  <c r="BO62" i="6"/>
  <c r="BP40" i="6"/>
  <c r="BP59" i="6"/>
  <c r="BP7" i="6"/>
  <c r="BQ6" i="6" s="1"/>
  <c r="BM55" i="6"/>
  <c r="BM64" i="6" s="1"/>
  <c r="BL64" i="6"/>
  <c r="BO46" i="6"/>
  <c r="BO48" i="6" s="1"/>
  <c r="BL57" i="6"/>
  <c r="BR27" i="6"/>
  <c r="BR33" i="6" s="1"/>
  <c r="BR35" i="6" s="1"/>
  <c r="BS25" i="6"/>
  <c r="BS26" i="6"/>
  <c r="BM61" i="6"/>
  <c r="BQ38" i="6"/>
  <c r="BQ36" i="6"/>
  <c r="BL63" i="6"/>
  <c r="BL60" i="6"/>
  <c r="BN56" i="6"/>
  <c r="BN64" i="6"/>
  <c r="BN61" i="6"/>
  <c r="BP44" i="6"/>
  <c r="BP46" i="6" s="1"/>
  <c r="BQ39" i="6"/>
  <c r="BQ45" i="6" s="1"/>
  <c r="BO47" i="6"/>
  <c r="BO49" i="6" s="1"/>
  <c r="BO55" i="6"/>
  <c r="BO56" i="6" s="1"/>
  <c r="BN49" i="6"/>
  <c r="BM56" i="6" l="1"/>
  <c r="BP62" i="6"/>
  <c r="BQ59" i="6"/>
  <c r="BQ40" i="6"/>
  <c r="BQ7" i="6"/>
  <c r="BR6" i="6" s="1"/>
  <c r="BP52" i="6"/>
  <c r="BP53" i="6" s="1"/>
  <c r="BP47" i="6"/>
  <c r="BP49" i="6" s="1"/>
  <c r="BP55" i="6"/>
  <c r="BP56" i="6" s="1"/>
  <c r="BP48" i="6"/>
  <c r="BO60" i="6"/>
  <c r="BO63" i="6"/>
  <c r="BM63" i="6"/>
  <c r="BM60" i="6"/>
  <c r="BO64" i="6"/>
  <c r="BO61" i="6"/>
  <c r="BN63" i="6"/>
  <c r="BN60" i="6"/>
  <c r="BM57" i="6"/>
  <c r="BN57" i="6" s="1"/>
  <c r="BO57" i="6" s="1"/>
  <c r="BS27" i="6"/>
  <c r="BS33" i="6" s="1"/>
  <c r="BS35" i="6" s="1"/>
  <c r="BT25" i="6"/>
  <c r="BT26" i="6"/>
  <c r="BR38" i="6"/>
  <c r="BR36" i="6"/>
  <c r="BQ44" i="6"/>
  <c r="BQ46" i="6" s="1"/>
  <c r="BR39" i="6"/>
  <c r="BR45" i="6" s="1"/>
  <c r="BQ62" i="6" l="1"/>
  <c r="BR40" i="6"/>
  <c r="BR59" i="6"/>
  <c r="BR7" i="6"/>
  <c r="BS6" i="6" s="1"/>
  <c r="BP57" i="6"/>
  <c r="BQ52" i="6"/>
  <c r="BQ53" i="6" s="1"/>
  <c r="BQ47" i="6"/>
  <c r="BQ49" i="6" s="1"/>
  <c r="BQ55" i="6"/>
  <c r="BQ56" i="6" s="1"/>
  <c r="BQ48" i="6"/>
  <c r="BP63" i="6"/>
  <c r="BP60" i="6"/>
  <c r="BS38" i="6"/>
  <c r="BS36" i="6"/>
  <c r="BS39" i="6" s="1"/>
  <c r="BS45" i="6" s="1"/>
  <c r="BR44" i="6"/>
  <c r="BR46" i="6" s="1"/>
  <c r="BP64" i="6"/>
  <c r="BP61" i="6"/>
  <c r="BT27" i="6"/>
  <c r="BT33" i="6" s="1"/>
  <c r="BT35" i="6" s="1"/>
  <c r="BU26" i="6"/>
  <c r="BU25" i="6"/>
  <c r="BS7" i="6" l="1"/>
  <c r="BT6" i="6" s="1"/>
  <c r="BS40" i="6"/>
  <c r="BS59" i="6"/>
  <c r="BR62" i="6"/>
  <c r="BQ57" i="6"/>
  <c r="BR47" i="6"/>
  <c r="BR49" i="6" s="1"/>
  <c r="BR55" i="6"/>
  <c r="BR48" i="6"/>
  <c r="BR52" i="6"/>
  <c r="BR53" i="6" s="1"/>
  <c r="BQ60" i="6"/>
  <c r="BQ63" i="6"/>
  <c r="BU27" i="6"/>
  <c r="BU33" i="6" s="1"/>
  <c r="BU35" i="6" s="1"/>
  <c r="BV26" i="6"/>
  <c r="BV25" i="6"/>
  <c r="BQ64" i="6"/>
  <c r="BQ61" i="6"/>
  <c r="BS44" i="6"/>
  <c r="BS46" i="6" s="1"/>
  <c r="BT38" i="6"/>
  <c r="BT36" i="6"/>
  <c r="BT39" i="6" s="1"/>
  <c r="BT45" i="6" s="1"/>
  <c r="BS62" i="6" l="1"/>
  <c r="BT7" i="6"/>
  <c r="BU6" i="6" s="1"/>
  <c r="BT40" i="6"/>
  <c r="BT59" i="6"/>
  <c r="BS52" i="6"/>
  <c r="BS53" i="6" s="1"/>
  <c r="BS47" i="6"/>
  <c r="BS49" i="6" s="1"/>
  <c r="BS48" i="6"/>
  <c r="BV27" i="6"/>
  <c r="BV33" i="6" s="1"/>
  <c r="BV35" i="6" s="1"/>
  <c r="BW26" i="6"/>
  <c r="BW25" i="6"/>
  <c r="BR64" i="6"/>
  <c r="BR61" i="6"/>
  <c r="BU38" i="6"/>
  <c r="BU36" i="6"/>
  <c r="BT44" i="6"/>
  <c r="BT52" i="6" s="1"/>
  <c r="BU39" i="6"/>
  <c r="BU45" i="6" s="1"/>
  <c r="BR56" i="6"/>
  <c r="BT62" i="6" l="1"/>
  <c r="BU59" i="6"/>
  <c r="BU40" i="6"/>
  <c r="BU7" i="6"/>
  <c r="BV6" i="6" s="1"/>
  <c r="BT53" i="6"/>
  <c r="BS55" i="6"/>
  <c r="BS64" i="6" s="1"/>
  <c r="BR63" i="6"/>
  <c r="BR60" i="6"/>
  <c r="BR57" i="6"/>
  <c r="BW27" i="6"/>
  <c r="BW33" i="6" s="1"/>
  <c r="BW35" i="6" s="1"/>
  <c r="BX25" i="6"/>
  <c r="BX26" i="6"/>
  <c r="BV38" i="6"/>
  <c r="BV36" i="6"/>
  <c r="BV39" i="6" s="1"/>
  <c r="BV45" i="6" s="1"/>
  <c r="BU44" i="6"/>
  <c r="BU46" i="6" s="1"/>
  <c r="BS56" i="6"/>
  <c r="BS61" i="6"/>
  <c r="BT46" i="6"/>
  <c r="BT48" i="6" s="1"/>
  <c r="BU62" i="6" l="1"/>
  <c r="BV40" i="6"/>
  <c r="BV7" i="6"/>
  <c r="BW6" i="6" s="1"/>
  <c r="BV59" i="6"/>
  <c r="BU47" i="6"/>
  <c r="BU55" i="6" s="1"/>
  <c r="BW38" i="6"/>
  <c r="BW36" i="6"/>
  <c r="BW39" i="6" s="1"/>
  <c r="BW45" i="6" s="1"/>
  <c r="BV44" i="6"/>
  <c r="BV52" i="6" s="1"/>
  <c r="BS60" i="6"/>
  <c r="BS63" i="6"/>
  <c r="BS57" i="6"/>
  <c r="BX27" i="6"/>
  <c r="BX33" i="6" s="1"/>
  <c r="BX35" i="6" s="1"/>
  <c r="BY25" i="6"/>
  <c r="BY26" i="6"/>
  <c r="BU52" i="6"/>
  <c r="BU53" i="6" s="1"/>
  <c r="BU48" i="6"/>
  <c r="BT55" i="6"/>
  <c r="BT56" i="6" s="1"/>
  <c r="BT47" i="6"/>
  <c r="BT49" i="6" s="1"/>
  <c r="BV46" i="6" l="1"/>
  <c r="BV48" i="6" s="1"/>
  <c r="BV62" i="6"/>
  <c r="BW7" i="6"/>
  <c r="BX6" i="6" s="1"/>
  <c r="BW59" i="6"/>
  <c r="BW40" i="6"/>
  <c r="BV53" i="6"/>
  <c r="BV47" i="6"/>
  <c r="BV49" i="6" s="1"/>
  <c r="BX38" i="6"/>
  <c r="BX36" i="6"/>
  <c r="BX39" i="6" s="1"/>
  <c r="BX45" i="6" s="1"/>
  <c r="BW44" i="6"/>
  <c r="BW52" i="6" s="1"/>
  <c r="BT57" i="6"/>
  <c r="BU56" i="6"/>
  <c r="BU64" i="6"/>
  <c r="BU61" i="6"/>
  <c r="BY27" i="6"/>
  <c r="BY33" i="6" s="1"/>
  <c r="BY35" i="6" s="1"/>
  <c r="BZ26" i="6"/>
  <c r="BZ25" i="6"/>
  <c r="BT60" i="6"/>
  <c r="BT63" i="6"/>
  <c r="BT64" i="6"/>
  <c r="BT61" i="6"/>
  <c r="BU49" i="6"/>
  <c r="BV55" i="6" l="1"/>
  <c r="BX40" i="6"/>
  <c r="BX59" i="6"/>
  <c r="BX7" i="6"/>
  <c r="BY6" i="6" s="1"/>
  <c r="BW62" i="6"/>
  <c r="BW53" i="6"/>
  <c r="BY38" i="6"/>
  <c r="BY36" i="6"/>
  <c r="BY39" i="6" s="1"/>
  <c r="BY45" i="6" s="1"/>
  <c r="BX44" i="6"/>
  <c r="BX52" i="6" s="1"/>
  <c r="BV61" i="6"/>
  <c r="BV64" i="6"/>
  <c r="BV56" i="6"/>
  <c r="BU63" i="6"/>
  <c r="BU60" i="6"/>
  <c r="BU57" i="6"/>
  <c r="BZ27" i="6"/>
  <c r="BZ33" i="6" s="1"/>
  <c r="BZ35" i="6" s="1"/>
  <c r="CA26" i="6"/>
  <c r="CA25" i="6"/>
  <c r="BW46" i="6"/>
  <c r="BX62" i="6" l="1"/>
  <c r="BY7" i="6"/>
  <c r="BZ6" i="6" s="1"/>
  <c r="BY59" i="6"/>
  <c r="BY40" i="6"/>
  <c r="BX53" i="6"/>
  <c r="BV57" i="6"/>
  <c r="BZ38" i="6"/>
  <c r="BZ36" i="6"/>
  <c r="BZ39" i="6" s="1"/>
  <c r="BZ45" i="6" s="1"/>
  <c r="CA27" i="6"/>
  <c r="CA33" i="6" s="1"/>
  <c r="CA35" i="6" s="1"/>
  <c r="CB25" i="6"/>
  <c r="CB26" i="6"/>
  <c r="BW47" i="6"/>
  <c r="BW49" i="6" s="1"/>
  <c r="BW48" i="6"/>
  <c r="BY44" i="6"/>
  <c r="BY52" i="6" s="1"/>
  <c r="BX46" i="6"/>
  <c r="BV60" i="6"/>
  <c r="BV63" i="6"/>
  <c r="BY62" i="6" l="1"/>
  <c r="BZ59" i="6"/>
  <c r="BZ40" i="6"/>
  <c r="BZ7" i="6"/>
  <c r="CA6" i="6" s="1"/>
  <c r="BY53" i="6"/>
  <c r="BW55" i="6"/>
  <c r="BW61" i="6" s="1"/>
  <c r="CB27" i="6"/>
  <c r="CB33" i="6" s="1"/>
  <c r="CB35" i="6" s="1"/>
  <c r="CC25" i="6"/>
  <c r="CC26" i="6"/>
  <c r="BZ44" i="6"/>
  <c r="BZ52" i="6" s="1"/>
  <c r="BX47" i="6"/>
  <c r="BX49" i="6" s="1"/>
  <c r="BY46" i="6"/>
  <c r="CA38" i="6"/>
  <c r="CA36" i="6"/>
  <c r="CA39" i="6" s="1"/>
  <c r="CA45" i="6" s="1"/>
  <c r="BX48" i="6"/>
  <c r="BW56" i="6" l="1"/>
  <c r="BW57" i="6" s="1"/>
  <c r="BW64" i="6"/>
  <c r="CA40" i="6"/>
  <c r="CA7" i="6"/>
  <c r="CB6" i="6" s="1"/>
  <c r="CA59" i="6"/>
  <c r="BZ62" i="6"/>
  <c r="BX55" i="6"/>
  <c r="BX64" i="6" s="1"/>
  <c r="BZ53" i="6"/>
  <c r="BY48" i="6"/>
  <c r="BW60" i="6"/>
  <c r="BW63" i="6"/>
  <c r="CC27" i="6"/>
  <c r="CC33" i="6" s="1"/>
  <c r="CC35" i="6" s="1"/>
  <c r="CD26" i="6"/>
  <c r="CD25" i="6"/>
  <c r="CB38" i="6"/>
  <c r="CB36" i="6"/>
  <c r="CB39" i="6" s="1"/>
  <c r="CB45" i="6" s="1"/>
  <c r="CA44" i="6"/>
  <c r="CA46" i="6" s="1"/>
  <c r="BX61" i="6"/>
  <c r="BZ46" i="6"/>
  <c r="BZ48" i="6" s="1"/>
  <c r="BY47" i="6"/>
  <c r="BY49" i="6" s="1"/>
  <c r="BX56" i="6"/>
  <c r="CB59" i="6" l="1"/>
  <c r="CB40" i="6"/>
  <c r="CB7" i="6"/>
  <c r="CC6" i="6" s="1"/>
  <c r="CA62" i="6"/>
  <c r="BY55" i="6"/>
  <c r="BY64" i="6" s="1"/>
  <c r="CA47" i="6"/>
  <c r="CA55" i="6" s="1"/>
  <c r="CC38" i="6"/>
  <c r="CC36" i="6"/>
  <c r="CA52" i="6"/>
  <c r="CA53" i="6" s="1"/>
  <c r="BX57" i="6"/>
  <c r="CD27" i="6"/>
  <c r="CD33" i="6" s="1"/>
  <c r="CD35" i="6" s="1"/>
  <c r="CE25" i="6"/>
  <c r="CE26" i="6"/>
  <c r="BX60" i="6"/>
  <c r="BX63" i="6"/>
  <c r="BY61" i="6"/>
  <c r="CA48" i="6"/>
  <c r="BZ47" i="6"/>
  <c r="BZ49" i="6" s="1"/>
  <c r="CB44" i="6"/>
  <c r="CB46" i="6" s="1"/>
  <c r="CC39" i="6"/>
  <c r="CC45" i="6" s="1"/>
  <c r="BY56" i="6" l="1"/>
  <c r="CC7" i="6"/>
  <c r="CD6" i="6" s="1"/>
  <c r="CC59" i="6"/>
  <c r="CC40" i="6"/>
  <c r="CB62" i="6"/>
  <c r="BZ55" i="6"/>
  <c r="BZ56" i="6" s="1"/>
  <c r="CB47" i="6"/>
  <c r="CB49" i="6" s="1"/>
  <c r="CB48" i="6"/>
  <c r="BY57" i="6"/>
  <c r="BY63" i="6"/>
  <c r="BY60" i="6"/>
  <c r="CD38" i="6"/>
  <c r="CD36" i="6"/>
  <c r="CB52" i="6"/>
  <c r="CB53" i="6" s="1"/>
  <c r="CC44" i="6"/>
  <c r="CC52" i="6" s="1"/>
  <c r="CD39" i="6"/>
  <c r="CD45" i="6" s="1"/>
  <c r="CA56" i="6"/>
  <c r="CA64" i="6"/>
  <c r="CA61" i="6"/>
  <c r="BZ64" i="6"/>
  <c r="BZ61" i="6"/>
  <c r="CE27" i="6"/>
  <c r="CE33" i="6" s="1"/>
  <c r="CE35" i="6" s="1"/>
  <c r="CF26" i="6"/>
  <c r="CF25" i="6"/>
  <c r="CA49" i="6"/>
  <c r="CC62" i="6" l="1"/>
  <c r="CD59" i="6"/>
  <c r="CD40" i="6"/>
  <c r="CD7" i="6"/>
  <c r="CE6" i="6" s="1"/>
  <c r="CB55" i="6"/>
  <c r="CB56" i="6" s="1"/>
  <c r="CC46" i="6"/>
  <c r="CC48" i="6" s="1"/>
  <c r="BZ57" i="6"/>
  <c r="CA57" i="6" s="1"/>
  <c r="CF27" i="6"/>
  <c r="CF33" i="6" s="1"/>
  <c r="CF35" i="6" s="1"/>
  <c r="CG25" i="6"/>
  <c r="CG26" i="6"/>
  <c r="CC53" i="6"/>
  <c r="CA63" i="6"/>
  <c r="CA60" i="6"/>
  <c r="CE38" i="6"/>
  <c r="CE36" i="6"/>
  <c r="CE39" i="6" s="1"/>
  <c r="CE45" i="6" s="1"/>
  <c r="CB61" i="6"/>
  <c r="CB64" i="6"/>
  <c r="BZ63" i="6"/>
  <c r="BZ60" i="6"/>
  <c r="CD44" i="6"/>
  <c r="CD52" i="6" s="1"/>
  <c r="CC55" i="6" l="1"/>
  <c r="CC47" i="6"/>
  <c r="CC49" i="6" s="1"/>
  <c r="CE40" i="6"/>
  <c r="CE7" i="6"/>
  <c r="CF6" i="6" s="1"/>
  <c r="CE59" i="6"/>
  <c r="CD62" i="6"/>
  <c r="CD53" i="6"/>
  <c r="CB63" i="6"/>
  <c r="CB60" i="6"/>
  <c r="CD46" i="6"/>
  <c r="CD48" i="6" s="1"/>
  <c r="CC56" i="6"/>
  <c r="CC64" i="6"/>
  <c r="CC61" i="6"/>
  <c r="CE44" i="6"/>
  <c r="CE52" i="6" s="1"/>
  <c r="CB57" i="6"/>
  <c r="CG27" i="6"/>
  <c r="CG33" i="6" s="1"/>
  <c r="CG35" i="6" s="1"/>
  <c r="CH26" i="6"/>
  <c r="CH25" i="6"/>
  <c r="CF38" i="6"/>
  <c r="CF36" i="6"/>
  <c r="CF39" i="6" s="1"/>
  <c r="CF45" i="6" s="1"/>
  <c r="CE62" i="6" l="1"/>
  <c r="CF7" i="6"/>
  <c r="CG6" i="6" s="1"/>
  <c r="CF40" i="6"/>
  <c r="CF59" i="6"/>
  <c r="CE46" i="6"/>
  <c r="CE47" i="6" s="1"/>
  <c r="CE49" i="6" s="1"/>
  <c r="CE48" i="6"/>
  <c r="CF44" i="6"/>
  <c r="CF52" i="6" s="1"/>
  <c r="CG38" i="6"/>
  <c r="CG36" i="6"/>
  <c r="CG39" i="6" s="1"/>
  <c r="CG45" i="6" s="1"/>
  <c r="CC60" i="6"/>
  <c r="CC63" i="6"/>
  <c r="CC57" i="6"/>
  <c r="CD47" i="6"/>
  <c r="CD49" i="6" s="1"/>
  <c r="CD55" i="6"/>
  <c r="CH27" i="6"/>
  <c r="CH33" i="6" s="1"/>
  <c r="CH35" i="6" s="1"/>
  <c r="CI26" i="6"/>
  <c r="CI25" i="6"/>
  <c r="CE53" i="6"/>
  <c r="CF46" i="6" l="1"/>
  <c r="CE55" i="6"/>
  <c r="CE56" i="6" s="1"/>
  <c r="CF62" i="6"/>
  <c r="CG40" i="6"/>
  <c r="CG7" i="6"/>
  <c r="CH6" i="6" s="1"/>
  <c r="CG59" i="6"/>
  <c r="CF53" i="6"/>
  <c r="CI27" i="6"/>
  <c r="CI33" i="6" s="1"/>
  <c r="CI35" i="6" s="1"/>
  <c r="CJ26" i="6"/>
  <c r="CJ25" i="6"/>
  <c r="CE61" i="6"/>
  <c r="CE64" i="6"/>
  <c r="CH38" i="6"/>
  <c r="CH36" i="6"/>
  <c r="CH39" i="6" s="1"/>
  <c r="CH45" i="6" s="1"/>
  <c r="CF47" i="6"/>
  <c r="CF49" i="6" s="1"/>
  <c r="CF55" i="6"/>
  <c r="CF56" i="6" s="1"/>
  <c r="CG44" i="6"/>
  <c r="CG52" i="6" s="1"/>
  <c r="CD56" i="6"/>
  <c r="CD64" i="6"/>
  <c r="CD61" i="6"/>
  <c r="CF48" i="6"/>
  <c r="CG62" i="6" l="1"/>
  <c r="CH59" i="6"/>
  <c r="CH7" i="6"/>
  <c r="CI6" i="6" s="1"/>
  <c r="CH40" i="6"/>
  <c r="CG53" i="6"/>
  <c r="CH44" i="6"/>
  <c r="CH52" i="6" s="1"/>
  <c r="CH53" i="6" s="1"/>
  <c r="CJ27" i="6"/>
  <c r="CJ33" i="6" s="1"/>
  <c r="CJ35" i="6" s="1"/>
  <c r="CK25" i="6"/>
  <c r="CK26" i="6"/>
  <c r="CD63" i="6"/>
  <c r="CD60" i="6"/>
  <c r="CE60" i="6"/>
  <c r="CE63" i="6"/>
  <c r="CD57" i="6"/>
  <c r="CE57" i="6" s="1"/>
  <c r="CF57" i="6" s="1"/>
  <c r="CF60" i="6"/>
  <c r="CF63" i="6"/>
  <c r="CI38" i="6"/>
  <c r="CI36" i="6"/>
  <c r="CI39" i="6" s="1"/>
  <c r="CI45" i="6" s="1"/>
  <c r="CF64" i="6"/>
  <c r="CF61" i="6"/>
  <c r="CG46" i="6"/>
  <c r="CH46" i="6" l="1"/>
  <c r="CI7" i="6"/>
  <c r="CJ6" i="6" s="1"/>
  <c r="CI59" i="6"/>
  <c r="CI40" i="6"/>
  <c r="CH62" i="6"/>
  <c r="CK27" i="6"/>
  <c r="CK33" i="6" s="1"/>
  <c r="CK35" i="6" s="1"/>
  <c r="CL26" i="6"/>
  <c r="CL25" i="6"/>
  <c r="CH47" i="6"/>
  <c r="CH55" i="6" s="1"/>
  <c r="CJ38" i="6"/>
  <c r="CJ36" i="6"/>
  <c r="CG47" i="6"/>
  <c r="CG49" i="6" s="1"/>
  <c r="CG48" i="6"/>
  <c r="CI44" i="6"/>
  <c r="CI52" i="6" s="1"/>
  <c r="CI53" i="6" s="1"/>
  <c r="CJ39" i="6"/>
  <c r="CJ45" i="6" s="1"/>
  <c r="CH48" i="6" l="1"/>
  <c r="CJ40" i="6"/>
  <c r="CJ7" i="6"/>
  <c r="CK6" i="6" s="1"/>
  <c r="CJ59" i="6"/>
  <c r="CI62" i="6"/>
  <c r="CG55" i="6"/>
  <c r="CG56" i="6" s="1"/>
  <c r="CG57" i="6" s="1"/>
  <c r="CH57" i="6" s="1"/>
  <c r="CH49" i="6"/>
  <c r="CH56" i="6"/>
  <c r="CH64" i="6"/>
  <c r="CH61" i="6"/>
  <c r="CJ44" i="6"/>
  <c r="CJ52" i="6" s="1"/>
  <c r="CJ53" i="6" s="1"/>
  <c r="CL27" i="6"/>
  <c r="CL33" i="6" s="1"/>
  <c r="CL35" i="6" s="1"/>
  <c r="CM26" i="6"/>
  <c r="CM25" i="6"/>
  <c r="CK38" i="6"/>
  <c r="CK36" i="6"/>
  <c r="CK39" i="6" s="1"/>
  <c r="CK45" i="6" s="1"/>
  <c r="CG60" i="6"/>
  <c r="CG61" i="6"/>
  <c r="CI46" i="6"/>
  <c r="CI48" i="6" s="1"/>
  <c r="CG63" i="6" l="1"/>
  <c r="CG64" i="6"/>
  <c r="CK40" i="6"/>
  <c r="CK59" i="6"/>
  <c r="CK7" i="6"/>
  <c r="CL6" i="6" s="1"/>
  <c r="CJ62" i="6"/>
  <c r="CJ46" i="6"/>
  <c r="CJ48" i="6"/>
  <c r="CL38" i="6"/>
  <c r="CL36" i="6"/>
  <c r="CL39" i="6" s="1"/>
  <c r="CL45" i="6" s="1"/>
  <c r="CI47" i="6"/>
  <c r="CI49" i="6" s="1"/>
  <c r="CK44" i="6"/>
  <c r="CK52" i="6" s="1"/>
  <c r="CK53" i="6" s="1"/>
  <c r="CH63" i="6"/>
  <c r="CH60" i="6"/>
  <c r="CJ47" i="6"/>
  <c r="CJ55" i="6"/>
  <c r="CJ56" i="6" s="1"/>
  <c r="CM27" i="6"/>
  <c r="CM33" i="6" s="1"/>
  <c r="CM35" i="6" s="1"/>
  <c r="CN25" i="6"/>
  <c r="CN26" i="6"/>
  <c r="CL59" i="6" l="1"/>
  <c r="CL40" i="6"/>
  <c r="CL7" i="6"/>
  <c r="CM6" i="6" s="1"/>
  <c r="CK62" i="6"/>
  <c r="CI55" i="6"/>
  <c r="CI56" i="6" s="1"/>
  <c r="CJ49" i="6"/>
  <c r="CK46" i="6"/>
  <c r="CK48" i="6" s="1"/>
  <c r="CJ61" i="6"/>
  <c r="CJ64" i="6"/>
  <c r="CJ60" i="6"/>
  <c r="CJ63" i="6"/>
  <c r="CL44" i="6"/>
  <c r="CL52" i="6" s="1"/>
  <c r="CL53" i="6" s="1"/>
  <c r="CN27" i="6"/>
  <c r="CN33" i="6" s="1"/>
  <c r="CN35" i="6" s="1"/>
  <c r="CO25" i="6"/>
  <c r="CO26" i="6"/>
  <c r="CM38" i="6"/>
  <c r="CM36" i="6"/>
  <c r="CM39" i="6" s="1"/>
  <c r="CM45" i="6" s="1"/>
  <c r="CI61" i="6" l="1"/>
  <c r="CI64" i="6"/>
  <c r="CK47" i="6"/>
  <c r="CK49" i="6" s="1"/>
  <c r="CM7" i="6"/>
  <c r="CN6" i="6" s="1"/>
  <c r="CM40" i="6"/>
  <c r="CM59" i="6"/>
  <c r="CL62" i="6"/>
  <c r="CK55" i="6"/>
  <c r="CK56" i="6" s="1"/>
  <c r="CO27" i="6"/>
  <c r="CO33" i="6" s="1"/>
  <c r="CO35" i="6" s="1"/>
  <c r="CP26" i="6"/>
  <c r="CP25" i="6"/>
  <c r="CN38" i="6"/>
  <c r="CN36" i="6"/>
  <c r="CI63" i="6"/>
  <c r="CI60" i="6"/>
  <c r="CI57" i="6"/>
  <c r="CJ57" i="6" s="1"/>
  <c r="CK61" i="6"/>
  <c r="CL46" i="6"/>
  <c r="CM44" i="6"/>
  <c r="CM52" i="6" s="1"/>
  <c r="CM53" i="6" s="1"/>
  <c r="CN39" i="6"/>
  <c r="CN45" i="6" s="1"/>
  <c r="CM62" i="6" l="1"/>
  <c r="CN40" i="6"/>
  <c r="CN7" i="6"/>
  <c r="CO6" i="6" s="1"/>
  <c r="CN59" i="6"/>
  <c r="CK57" i="6"/>
  <c r="CK64" i="6"/>
  <c r="CM46" i="6"/>
  <c r="CN44" i="6"/>
  <c r="CN52" i="6" s="1"/>
  <c r="CN53" i="6" s="1"/>
  <c r="CP27" i="6"/>
  <c r="CP33" i="6" s="1"/>
  <c r="CP35" i="6" s="1"/>
  <c r="CQ25" i="6"/>
  <c r="CQ26" i="6"/>
  <c r="CK63" i="6"/>
  <c r="CK60" i="6"/>
  <c r="CO38" i="6"/>
  <c r="CO36" i="6"/>
  <c r="CO39" i="6" s="1"/>
  <c r="CO45" i="6" s="1"/>
  <c r="CL47" i="6"/>
  <c r="CL49" i="6" s="1"/>
  <c r="CL48" i="6"/>
  <c r="CM48" i="6" l="1"/>
  <c r="CN62" i="6"/>
  <c r="CO59" i="6"/>
  <c r="CO7" i="6"/>
  <c r="CP6" i="6" s="1"/>
  <c r="CO40" i="6"/>
  <c r="CL55" i="6"/>
  <c r="CL56" i="6" s="1"/>
  <c r="CN46" i="6"/>
  <c r="CN48" i="6" s="1"/>
  <c r="CQ27" i="6"/>
  <c r="CQ33" i="6" s="1"/>
  <c r="CQ35" i="6" s="1"/>
  <c r="CR26" i="6"/>
  <c r="CR25" i="6"/>
  <c r="CL61" i="6"/>
  <c r="CO44" i="6"/>
  <c r="CO52" i="6" s="1"/>
  <c r="CO53" i="6" s="1"/>
  <c r="CP38" i="6"/>
  <c r="CP36" i="6"/>
  <c r="CP39" i="6" s="1"/>
  <c r="CP45" i="6" s="1"/>
  <c r="CN47" i="6"/>
  <c r="CM47" i="6"/>
  <c r="CM49" i="6" s="1"/>
  <c r="CM55" i="6"/>
  <c r="CL64" i="6" l="1"/>
  <c r="CN55" i="6"/>
  <c r="CO62" i="6"/>
  <c r="CP40" i="6"/>
  <c r="CP7" i="6"/>
  <c r="CQ6" i="6" s="1"/>
  <c r="CP59" i="6"/>
  <c r="CN49" i="6"/>
  <c r="CL60" i="6"/>
  <c r="CL63" i="6"/>
  <c r="CL57" i="6"/>
  <c r="CR27" i="6"/>
  <c r="CR33" i="6" s="1"/>
  <c r="CR35" i="6" s="1"/>
  <c r="CS25" i="6"/>
  <c r="CS26" i="6"/>
  <c r="CO46" i="6"/>
  <c r="CM61" i="6"/>
  <c r="CM64" i="6"/>
  <c r="CN56" i="6"/>
  <c r="CN61" i="6"/>
  <c r="CN64" i="6"/>
  <c r="CQ38" i="6"/>
  <c r="CQ36" i="6"/>
  <c r="CQ39" i="6" s="1"/>
  <c r="CQ45" i="6" s="1"/>
  <c r="CP44" i="6"/>
  <c r="CP52" i="6" s="1"/>
  <c r="CP53" i="6" s="1"/>
  <c r="CM56" i="6"/>
  <c r="CP62" i="6" l="1"/>
  <c r="CQ7" i="6"/>
  <c r="CR6" i="6" s="1"/>
  <c r="CQ40" i="6"/>
  <c r="CQ59" i="6"/>
  <c r="CS27" i="6"/>
  <c r="CS33" i="6" s="1"/>
  <c r="CS35" i="6" s="1"/>
  <c r="CT26" i="6"/>
  <c r="CT25" i="6"/>
  <c r="CM57" i="6"/>
  <c r="CN57" i="6" s="1"/>
  <c r="CN63" i="6"/>
  <c r="CN60" i="6"/>
  <c r="CQ44" i="6"/>
  <c r="CQ46" i="6" s="1"/>
  <c r="CP46" i="6"/>
  <c r="CR38" i="6"/>
  <c r="CR36" i="6"/>
  <c r="CR39" i="6" s="1"/>
  <c r="CR45" i="6" s="1"/>
  <c r="CM63" i="6"/>
  <c r="CM60" i="6"/>
  <c r="CO47" i="6"/>
  <c r="CO49" i="6" s="1"/>
  <c r="CO48" i="6"/>
  <c r="CQ62" i="6" l="1"/>
  <c r="CR59" i="6"/>
  <c r="CR7" i="6"/>
  <c r="CS6" i="6" s="1"/>
  <c r="CR40" i="6"/>
  <c r="CO55" i="6"/>
  <c r="CO56" i="6" s="1"/>
  <c r="CO57" i="6" s="1"/>
  <c r="CQ52" i="6"/>
  <c r="CQ53" i="6" s="1"/>
  <c r="CT27" i="6"/>
  <c r="CT33" i="6" s="1"/>
  <c r="CT35" i="6" s="1"/>
  <c r="CU25" i="6"/>
  <c r="CU26" i="6"/>
  <c r="CS38" i="6"/>
  <c r="CS36" i="6"/>
  <c r="CS39" i="6" s="1"/>
  <c r="CS45" i="6" s="1"/>
  <c r="CQ47" i="6"/>
  <c r="CQ55" i="6" s="1"/>
  <c r="CR44" i="6"/>
  <c r="CR46" i="6" s="1"/>
  <c r="CP47" i="6"/>
  <c r="CP49" i="6" s="1"/>
  <c r="CP55" i="6"/>
  <c r="CP48" i="6"/>
  <c r="CQ48" i="6" s="1"/>
  <c r="CR52" i="6" l="1"/>
  <c r="CR53" i="6" s="1"/>
  <c r="CO61" i="6"/>
  <c r="CO64" i="6"/>
  <c r="CR62" i="6"/>
  <c r="CS40" i="6"/>
  <c r="CS7" i="6"/>
  <c r="CT6" i="6" s="1"/>
  <c r="CS59" i="6"/>
  <c r="CR47" i="6"/>
  <c r="CR49" i="6" s="1"/>
  <c r="CS44" i="6"/>
  <c r="CS52" i="6" s="1"/>
  <c r="CS53" i="6" s="1"/>
  <c r="CU27" i="6"/>
  <c r="CU33" i="6" s="1"/>
  <c r="CU35" i="6" s="1"/>
  <c r="CV25" i="6"/>
  <c r="CV26" i="6"/>
  <c r="CP56" i="6"/>
  <c r="CP61" i="6"/>
  <c r="CP64" i="6"/>
  <c r="CT38" i="6"/>
  <c r="CT36" i="6"/>
  <c r="CT39" i="6" s="1"/>
  <c r="CT45" i="6" s="1"/>
  <c r="CQ61" i="6"/>
  <c r="CQ64" i="6"/>
  <c r="CO60" i="6"/>
  <c r="CO63" i="6"/>
  <c r="CQ56" i="6"/>
  <c r="CR48" i="6"/>
  <c r="CQ49" i="6"/>
  <c r="CT40" i="6" l="1"/>
  <c r="CT59" i="6"/>
  <c r="CT7" i="6"/>
  <c r="CU6" i="6" s="1"/>
  <c r="CS62" i="6"/>
  <c r="CS46" i="6"/>
  <c r="CS48" i="6" s="1"/>
  <c r="CR55" i="6"/>
  <c r="CR56" i="6" s="1"/>
  <c r="CU38" i="6"/>
  <c r="CU36" i="6"/>
  <c r="CU39" i="6" s="1"/>
  <c r="CU45" i="6" s="1"/>
  <c r="CT44" i="6"/>
  <c r="CT46" i="6" s="1"/>
  <c r="CQ63" i="6"/>
  <c r="CQ60" i="6"/>
  <c r="CP60" i="6"/>
  <c r="CP63" i="6"/>
  <c r="CP57" i="6"/>
  <c r="CQ57" i="6" s="1"/>
  <c r="CS47" i="6"/>
  <c r="CS49" i="6" s="1"/>
  <c r="CR61" i="6"/>
  <c r="CV27" i="6"/>
  <c r="CV33" i="6" s="1"/>
  <c r="CV35" i="6" s="1"/>
  <c r="CW26" i="6"/>
  <c r="CW25" i="6"/>
  <c r="CR64" i="6" l="1"/>
  <c r="CU40" i="6"/>
  <c r="CU7" i="6"/>
  <c r="CV6" i="6" s="1"/>
  <c r="CU59" i="6"/>
  <c r="CT62" i="6"/>
  <c r="CS55" i="6"/>
  <c r="CS64" i="6" s="1"/>
  <c r="CT52" i="6"/>
  <c r="CT53" i="6" s="1"/>
  <c r="CR57" i="6"/>
  <c r="CT47" i="6"/>
  <c r="CT49" i="6" s="1"/>
  <c r="CT55" i="6"/>
  <c r="CS61" i="6"/>
  <c r="CV38" i="6"/>
  <c r="CV36" i="6"/>
  <c r="CV39" i="6" s="1"/>
  <c r="CV45" i="6" s="1"/>
  <c r="CS56" i="6"/>
  <c r="CU44" i="6"/>
  <c r="CU52" i="6" s="1"/>
  <c r="CU53" i="6" s="1"/>
  <c r="CW27" i="6"/>
  <c r="CW33" i="6" s="1"/>
  <c r="CW35" i="6" s="1"/>
  <c r="CX26" i="6"/>
  <c r="CX25" i="6"/>
  <c r="CT48" i="6"/>
  <c r="CR60" i="6"/>
  <c r="CR63" i="6"/>
  <c r="CV59" i="6" l="1"/>
  <c r="CV7" i="6"/>
  <c r="CW6" i="6" s="1"/>
  <c r="CV40" i="6"/>
  <c r="CU62" i="6"/>
  <c r="CS57" i="6"/>
  <c r="CX27" i="6"/>
  <c r="CX33" i="6" s="1"/>
  <c r="CX35" i="6" s="1"/>
  <c r="CY25" i="6"/>
  <c r="CY26" i="6"/>
  <c r="CV44" i="6"/>
  <c r="CV52" i="6" s="1"/>
  <c r="CV53" i="6" s="1"/>
  <c r="CU46" i="6"/>
  <c r="CU48" i="6" s="1"/>
  <c r="CW38" i="6"/>
  <c r="CW36" i="6"/>
  <c r="CW39" i="6" s="1"/>
  <c r="CW45" i="6" s="1"/>
  <c r="CT56" i="6"/>
  <c r="CT64" i="6"/>
  <c r="CT61" i="6"/>
  <c r="CS63" i="6"/>
  <c r="CS60" i="6"/>
  <c r="CV62" i="6" l="1"/>
  <c r="CW40" i="6"/>
  <c r="CW59" i="6"/>
  <c r="CW7" i="6"/>
  <c r="CX6" i="6" s="1"/>
  <c r="CY27" i="6"/>
  <c r="CY33" i="6" s="1"/>
  <c r="CY35" i="6" s="1"/>
  <c r="CY36" i="6" s="1"/>
  <c r="CT63" i="6"/>
  <c r="CT60" i="6"/>
  <c r="CT57" i="6"/>
  <c r="CW44" i="6"/>
  <c r="CW52" i="6" s="1"/>
  <c r="CW53" i="6" s="1"/>
  <c r="CU47" i="6"/>
  <c r="CU49" i="6" s="1"/>
  <c r="CX38" i="6"/>
  <c r="CX44" i="6" s="1"/>
  <c r="CX52" i="6" s="1"/>
  <c r="CX36" i="6"/>
  <c r="CX39" i="6" s="1"/>
  <c r="CX45" i="6" s="1"/>
  <c r="CX46" i="6" s="1"/>
  <c r="CV46" i="6"/>
  <c r="CW62" i="6" l="1"/>
  <c r="CX7" i="6"/>
  <c r="CX62" i="6" s="1"/>
  <c r="CX40" i="6"/>
  <c r="CX59" i="6"/>
  <c r="CU55" i="6"/>
  <c r="CU56" i="6" s="1"/>
  <c r="CX47" i="6"/>
  <c r="CX55" i="6" s="1"/>
  <c r="CX53" i="6"/>
  <c r="CU61" i="6"/>
  <c r="CW46" i="6"/>
  <c r="CV47" i="6"/>
  <c r="CV49" i="6" s="1"/>
  <c r="CV48" i="6"/>
  <c r="CU64" i="6" l="1"/>
  <c r="CV55" i="6"/>
  <c r="CV64" i="6" s="1"/>
  <c r="CW47" i="6"/>
  <c r="CW49" i="6" s="1"/>
  <c r="CX49" i="6"/>
  <c r="CU60" i="6"/>
  <c r="CU63" i="6"/>
  <c r="CW48" i="6"/>
  <c r="CX48" i="6" s="1"/>
  <c r="CU57" i="6"/>
  <c r="CV61" i="6"/>
  <c r="CX56" i="6"/>
  <c r="CX64" i="6"/>
  <c r="CX61" i="6"/>
  <c r="CV56" i="6" l="1"/>
  <c r="CW55" i="6"/>
  <c r="CW56" i="6" s="1"/>
  <c r="CV63" i="6"/>
  <c r="CV60" i="6"/>
  <c r="CV57" i="6"/>
  <c r="CX60" i="6"/>
  <c r="CX63" i="6"/>
  <c r="CW61" i="6"/>
  <c r="CW64" i="6" l="1"/>
  <c r="CW63" i="6"/>
  <c r="CW60" i="6"/>
  <c r="CW57" i="6"/>
  <c r="CX57" i="6" s="1"/>
</calcChain>
</file>

<file path=xl/sharedStrings.xml><?xml version="1.0" encoding="utf-8"?>
<sst xmlns="http://schemas.openxmlformats.org/spreadsheetml/2006/main" count="206" uniqueCount="179">
  <si>
    <t>Hoja De Calculo</t>
  </si>
  <si>
    <t>Hoja de Cálculo para el Reporte de Monitoreo Anual</t>
  </si>
  <si>
    <t xml:space="preserve">Información determinada por el Proponente de Proyecto </t>
  </si>
  <si>
    <t>Información determinada por el Proponente de Proyecto durante cada verificación</t>
  </si>
  <si>
    <t xml:space="preserve">Información que se calcula automáticamente </t>
  </si>
  <si>
    <t>Años &gt;</t>
  </si>
  <si>
    <t>Notas</t>
  </si>
  <si>
    <t>Ecuación(es) Referencias (PFM)</t>
  </si>
  <si>
    <t>Referencia simbólica (PFM)</t>
  </si>
  <si>
    <t>Fecha de Inicio (mm/dd/aa)</t>
  </si>
  <si>
    <t xml:space="preserve">
Los proyectos tienen hasta dos años a partir de la Fecha de Inicio del proyecto para someter el Reporte de Proyecto. Si se incluye más de un Periodo de Reporte, los créditos se distribuirán cada año según la proporción de tiempo. El inventario reportado deberá ser proporcional al número de días de cada Periodo de Reporte. 
</t>
  </si>
  <si>
    <t>Fecha de Inicio del proyecto. Es la fecha cuando comienzan las actividades del proyecto, la cual no podrá ser mas de seis meses antes de la fecha  cuando se somete  el proyecto. (mm/dd/aa)</t>
  </si>
  <si>
    <t>Fecha de Inicio del Periodo de Reporte (mm/dd/aa)</t>
  </si>
  <si>
    <t>Fecha de Termino del Periodo de Reporte (mm/dd/aa)</t>
  </si>
  <si>
    <t>Ingresar el final del primer periodo de reporte, el cual puede ser entre 6 y 12 meses a partir de la fecha de inicio del proyecto. Después se calcula automáticamente sumando 12 meses para cada periodo de reporte. (mm/dd/aa)</t>
  </si>
  <si>
    <t>Fecha de Reporte  (mm/dd/aa)</t>
  </si>
  <si>
    <t>Ingresar la fecha de entrega del reporte de monitoreo y la hoja de calculo. (mm/dd/aa)</t>
  </si>
  <si>
    <t>Línea de Base  (CO2-e) por cada Área de Actividad</t>
  </si>
  <si>
    <t xml:space="preserve">Este es el carbono total reportado de todas las fuentes y sumideros de las Áreas de Actividades cuando se inicia el proyecto, se calcula automáticamente en CALCBOSK en el reporte de la línea de base. Al inventario inicial se le agregan las Área de Actividad nuevas que se añaden en periodos de reporte futuros. Si no se agregan Áreas de Actividad nuevas, no es necesario ingresar nuevos datos en periodos de reporte futuros. </t>
  </si>
  <si>
    <t xml:space="preserve">Al inventario inicial se le agregan las Área de Actividad nuevas que se añaden en periodos de reporte futuros. Si no se agregan Áreas de Actividad nuevas, no es necesario ingresar nuevos datos en periodos de reporte futuros. </t>
  </si>
  <si>
    <r>
      <t>Acervos de Carbono en Sito Muestreados (toneladas de CO</t>
    </r>
    <r>
      <rPr>
        <vertAlign val="subscript"/>
        <sz val="11"/>
        <color theme="1"/>
        <rFont val="Calibri"/>
        <family val="2"/>
        <scheme val="minor"/>
      </rPr>
      <t>2</t>
    </r>
    <r>
      <rPr>
        <sz val="11"/>
        <color theme="1"/>
        <rFont val="Calibri"/>
        <family val="2"/>
        <scheme val="minor"/>
      </rPr>
      <t xml:space="preserve">e) </t>
    </r>
  </si>
  <si>
    <t xml:space="preserve">Este es el carbono total en todas las fuentes reportadas en los Áreas de Actividades reportadas como el mejor estimado, independientemente de la confianza estadística. Se calcula automáticamente en CALCBOSK en el reporte de estimación "Crecer las parcelas hasta la fecha". </t>
  </si>
  <si>
    <r>
      <t xml:space="preserve"> AC</t>
    </r>
    <r>
      <rPr>
        <vertAlign val="subscript"/>
        <sz val="11"/>
        <color theme="1"/>
        <rFont val="Calibri"/>
        <family val="2"/>
        <scheme val="minor"/>
      </rPr>
      <t>onsite, y</t>
    </r>
  </si>
  <si>
    <t xml:space="preserve"> Incertidumbre de estimación en el año corriente</t>
  </si>
  <si>
    <t xml:space="preserve">El error de muestreo, calculado en un intervalo de confianza del 90%, se calcula automáticamente en CALCBOSK por el reporte de estimación "Crecer las parcelas hasta la fecha". El error de muestreo no puede ser mayor al 20%. </t>
  </si>
  <si>
    <t>B.4</t>
  </si>
  <si>
    <t>TSE</t>
  </si>
  <si>
    <t>Cálculo para la deducción por incertidumbre del proyecto</t>
  </si>
  <si>
    <t xml:space="preserve">La deducción de confianza se calcula automáticamente según el error de muestreo. </t>
  </si>
  <si>
    <r>
      <t>Acervos de Carbono en Sitio Muestreados (Ajustados por deducción de confianza) (toneladas de CO</t>
    </r>
    <r>
      <rPr>
        <vertAlign val="subscript"/>
        <sz val="11"/>
        <color theme="1"/>
        <rFont val="Calibri"/>
        <family val="2"/>
        <scheme val="minor"/>
      </rPr>
      <t>2</t>
    </r>
    <r>
      <rPr>
        <sz val="11"/>
        <color theme="1"/>
        <rFont val="Calibri"/>
        <family val="2"/>
        <scheme val="minor"/>
      </rPr>
      <t>e)</t>
    </r>
  </si>
  <si>
    <t xml:space="preserve">Acervos de carbono en sitio actuales ajustados usando la deducción de confianza. </t>
  </si>
  <si>
    <r>
      <t xml:space="preserve"> AC</t>
    </r>
    <r>
      <rPr>
        <vertAlign val="subscript"/>
        <sz val="11"/>
        <color theme="1"/>
        <rFont val="Calibri"/>
        <family val="2"/>
        <scheme val="minor"/>
      </rPr>
      <t xml:space="preserve">onsite, y </t>
    </r>
    <r>
      <rPr>
        <sz val="11"/>
        <color theme="1"/>
        <rFont val="Calibri"/>
        <family val="2"/>
        <scheme val="minor"/>
      </rPr>
      <t xml:space="preserve"> x (1-CD</t>
    </r>
    <r>
      <rPr>
        <vertAlign val="subscript"/>
        <sz val="11"/>
        <color theme="1"/>
        <rFont val="Calibri"/>
        <family val="2"/>
        <scheme val="minor"/>
      </rPr>
      <t>y</t>
    </r>
    <r>
      <rPr>
        <sz val="11"/>
        <color theme="1"/>
        <rFont val="Calibri"/>
        <family val="2"/>
        <scheme val="minor"/>
      </rPr>
      <t>)</t>
    </r>
  </si>
  <si>
    <t>Acervos de carbono arbustivo antes de la preparación del sitio</t>
  </si>
  <si>
    <t>Acervos de carbono arbustivo después de la preparación del sitio</t>
  </si>
  <si>
    <r>
      <t>Acervos de Carbono en Sitio Muestreados (Ajustados por deducción de confianza y las emisiones arbustivas por preparación del sitio) (toneladas de CO</t>
    </r>
    <r>
      <rPr>
        <vertAlign val="subscript"/>
        <sz val="11"/>
        <color theme="1"/>
        <rFont val="Calibri"/>
        <family val="2"/>
        <scheme val="minor"/>
      </rPr>
      <t>2</t>
    </r>
    <r>
      <rPr>
        <sz val="11"/>
        <color theme="1"/>
        <rFont val="Calibri"/>
        <family val="2"/>
        <scheme val="minor"/>
      </rPr>
      <t>e)</t>
    </r>
  </si>
  <si>
    <t xml:space="preserve"> Acervos de Carbono en Sitio - Línea de Base (toneladas CO2e) </t>
  </si>
  <si>
    <t xml:space="preserve">Estimación de la línea de base de acervos de carbono en sitio que no son afectados por la deducción de confianza. Los acervos de carbono de la línea de base se determinan del inventario inicial y se modelan siguiendo los lineamientos del PFM. </t>
  </si>
  <si>
    <r>
      <t>BC</t>
    </r>
    <r>
      <rPr>
        <vertAlign val="subscript"/>
        <sz val="11"/>
        <color theme="1"/>
        <rFont val="Calibri"/>
        <family val="2"/>
        <scheme val="minor"/>
      </rPr>
      <t>onsite, y</t>
    </r>
  </si>
  <si>
    <r>
      <t>Remociones de GEI de Acervos de Carbono en Sitio Cuantificadas Verificados (toneladas CO</t>
    </r>
    <r>
      <rPr>
        <vertAlign val="subscript"/>
        <sz val="11"/>
        <color theme="1"/>
        <rFont val="Calibri"/>
        <family val="2"/>
        <scheme val="minor"/>
      </rPr>
      <t>2</t>
    </r>
    <r>
      <rPr>
        <sz val="11"/>
        <color theme="1"/>
        <rFont val="Calibri"/>
        <family val="2"/>
        <scheme val="minor"/>
      </rPr>
      <t>e)</t>
    </r>
  </si>
  <si>
    <t xml:space="preserve">La diferencia entre los acervos de carbono actuales y la línea de base. </t>
  </si>
  <si>
    <r>
      <t>Δ AC</t>
    </r>
    <r>
      <rPr>
        <vertAlign val="subscript"/>
        <sz val="11"/>
        <color theme="1"/>
        <rFont val="Calibri"/>
        <family val="2"/>
        <scheme val="minor"/>
      </rPr>
      <t>onsite</t>
    </r>
    <r>
      <rPr>
        <sz val="11"/>
        <color theme="1"/>
        <rFont val="Calibri"/>
        <family val="2"/>
        <scheme val="minor"/>
      </rPr>
      <t xml:space="preserve">  -  Δ BC</t>
    </r>
    <r>
      <rPr>
        <vertAlign val="subscript"/>
        <sz val="11"/>
        <color theme="1"/>
        <rFont val="Calibri"/>
        <family val="2"/>
        <scheme val="minor"/>
      </rPr>
      <t>onsite</t>
    </r>
    <r>
      <rPr>
        <sz val="11"/>
        <color theme="1"/>
        <rFont val="Calibri"/>
        <family val="2"/>
        <scheme val="minor"/>
      </rPr>
      <t xml:space="preserve">                           </t>
    </r>
  </si>
  <si>
    <t xml:space="preserve">Remociones de GEI de Acervos de Carbono en Sitio Verificados Anuales (toneladas CO2e) </t>
  </si>
  <si>
    <t xml:space="preserve">La diferencia entre el incremento en los acervos de carbono actual y la línea de base, o la diferencia entre los acervos de carbono actual y del periodo de reporte anterior. Puede ser negativo, lo que indica que ha sucedido una reversión (si hubo créditos emitidos en años previos). Si no se han emitido créditos en años previos, entonces las cantidades negativas se suman a una cuenta negativa. </t>
  </si>
  <si>
    <t>Efectos Secundarios</t>
  </si>
  <si>
    <t>Carbono Actual en Árboles Aprovechados para Productos de Madera del Área de Actividad (toneladas CO2e)</t>
  </si>
  <si>
    <t>Basado en el carbono real de los acervos de carbono vivo en pie aprovechado para cada Periodo de Reporte, calculado para cada Periodo de Reporte dela pestaña 'Área de Actividad HWP C'. El valor debe copiarse y pegarse directamente desde la pestaña 'Área de Actividad HWP C'.</t>
  </si>
  <si>
    <r>
      <t>AC</t>
    </r>
    <r>
      <rPr>
        <vertAlign val="subscript"/>
        <sz val="12"/>
        <rFont val="Arial"/>
        <family val="2"/>
      </rPr>
      <t>hv, y</t>
    </r>
  </si>
  <si>
    <t>Línea de base del Carbono en Árboles Aprovechados para Productos de Madera del Área de Actividad (toneladas CO2e)</t>
  </si>
  <si>
    <t>Basado en el carbono real de los acervos de carbono vivo acumulado en cada Periodo de Reporte en la Línea de Base, como se calcula en la pestaña 'Línea de base HWP C'</t>
  </si>
  <si>
    <r>
      <t>BC</t>
    </r>
    <r>
      <rPr>
        <vertAlign val="subscript"/>
        <sz val="12"/>
        <rFont val="Arial"/>
        <family val="2"/>
      </rPr>
      <t>hv, y</t>
    </r>
  </si>
  <si>
    <t>Diferencia Anual entre el Carbono Actual y la Línea de Base para Árboles Aprovechados para Productos de Madera (toneladas CO2e)</t>
  </si>
  <si>
    <t>La diferencia entre los valores actuales y línea de base de carbono en madera aprovechada (diferencia entre las líneas 9 y 10)</t>
  </si>
  <si>
    <r>
      <t>AC</t>
    </r>
    <r>
      <rPr>
        <vertAlign val="subscript"/>
        <sz val="12"/>
        <rFont val="Arial"/>
        <family val="2"/>
      </rPr>
      <t xml:space="preserve">hv, y </t>
    </r>
    <r>
      <rPr>
        <sz val="12"/>
        <rFont val="Arial"/>
        <family val="2"/>
      </rPr>
      <t xml:space="preserve"> - BC</t>
    </r>
    <r>
      <rPr>
        <vertAlign val="subscript"/>
        <sz val="12"/>
        <rFont val="Arial"/>
        <family val="2"/>
      </rPr>
      <t>hv, y</t>
    </r>
    <r>
      <rPr>
        <sz val="12"/>
        <rFont val="Arial"/>
        <family val="2"/>
      </rPr>
      <t xml:space="preserve"> </t>
    </r>
  </si>
  <si>
    <t>Efectos Secundarios Anuales Brutos para Áreas de Actividad de Manejo Forestal Mejorado </t>
  </si>
  <si>
    <t>Fugas anuales independientemente de como se compara el aprovechamiento actual y la línea de base de manera acumulada  </t>
  </si>
  <si>
    <r>
      <t>(AC</t>
    </r>
    <r>
      <rPr>
        <vertAlign val="subscript"/>
        <sz val="12"/>
        <rFont val="Arial"/>
        <family val="2"/>
      </rPr>
      <t>hv,y</t>
    </r>
    <r>
      <rPr>
        <sz val="12"/>
        <rFont val="Arial"/>
        <family val="2"/>
      </rPr>
      <t xml:space="preserve"> - BC</t>
    </r>
    <r>
      <rPr>
        <vertAlign val="subscript"/>
        <sz val="12"/>
        <rFont val="Arial"/>
        <family val="2"/>
      </rPr>
      <t>hv,y</t>
    </r>
    <r>
      <rPr>
        <sz val="12"/>
        <rFont val="Arial"/>
        <family val="2"/>
      </rPr>
      <t>) x 20%</t>
    </r>
  </si>
  <si>
    <t xml:space="preserve">Emisiones de Efectos Secundarios Brutos Ajustados para Áreas de Actividad de Proyectos de Manejo Forestal Mejorado, que no permitan Efectos Secundarios positivos acumulados pero que no incluyan un traspaso positivo (toneladas CO2e) </t>
  </si>
  <si>
    <t>Traspaso Positivo de Emisiones por Efectos Secundarios del Año Previo (toneladas CO2e)</t>
  </si>
  <si>
    <t xml:space="preserve">Cantidad de fugas positivas que ocurren cuando el aprovechamiento actual es mayor que la línea de base de manera acumulativa, neta de cualquier cantidad aplicada a la recuperación de fugas negativas. </t>
  </si>
  <si>
    <t>Emisiones Netas por Efectos Secundarios para Áreas de Actividad de MFM  (toneladas CO2e); incluyendo un traspaso positivo (toneladas CO2e)</t>
  </si>
  <si>
    <r>
      <t>SE</t>
    </r>
    <r>
      <rPr>
        <vertAlign val="subscript"/>
        <sz val="12"/>
        <rFont val="Arial"/>
        <family val="2"/>
      </rPr>
      <t>y</t>
    </r>
  </si>
  <si>
    <t>Área afectado por preparación del sitio (ha)</t>
  </si>
  <si>
    <t>Factor de Emisión Asociado con la Combustión Móvil basado en la intensidad de la preparación del sitio
(Toneladas de CO2 por Hectárea)</t>
  </si>
  <si>
    <t>El factor de emisión estándar apropiado de la Tabla 5.1 del protocolo que corresponda a la cobertura de maleza en el área de preparación del sitio.</t>
  </si>
  <si>
    <t>5.2; Tabla 5.1</t>
  </si>
  <si>
    <t>Deducción por los Efectos Secundarios para Emisiones de Combustión asociadas con la preparación del sitio</t>
  </si>
  <si>
    <t>Se calcula automáticamente las emisiones de combustión asociadas con la preparación del sitio.</t>
  </si>
  <si>
    <t>Porcentaje de riesgo de fugas asociado con el desplazamiento de practicas agrícolas o pecuarias debido a las actividades de reforestación</t>
  </si>
  <si>
    <t xml:space="preserve">Calcula el porcentaje de riesgo de fugas asociado con el desplazamiento de practicas agrícolas o pecuarias segunda la figura 8.1 del protocolo. </t>
  </si>
  <si>
    <t>Figura 5.1</t>
  </si>
  <si>
    <t>Deducción por fugas asociado con el desplazamiento de practicas agrícolas o pecuarias</t>
  </si>
  <si>
    <t xml:space="preserve">Se calcula automáticamente y es la deducción basada en el porcentaje de riesgo. </t>
  </si>
  <si>
    <r>
      <t>AS</t>
    </r>
    <r>
      <rPr>
        <vertAlign val="subscript"/>
        <sz val="11"/>
        <color theme="1"/>
        <rFont val="Calibri"/>
        <family val="2"/>
        <scheme val="minor"/>
      </rPr>
      <t>y</t>
    </r>
  </si>
  <si>
    <t>Efectos Secundarios Totales</t>
  </si>
  <si>
    <t xml:space="preserve">Suma de los efectos secundarios totales para proyectos de mejoramiento al manejo forestal y el desplazamiento de practicas agrícolas o pecuarias. </t>
  </si>
  <si>
    <r>
      <t>SE</t>
    </r>
    <r>
      <rPr>
        <vertAlign val="subscript"/>
        <sz val="11"/>
        <color theme="1"/>
        <rFont val="Calibri"/>
        <family val="2"/>
        <scheme val="minor"/>
      </rPr>
      <t>y</t>
    </r>
  </si>
  <si>
    <t>Remociones y Reversiones Cuantificadas</t>
  </si>
  <si>
    <t>Remociones Anuales Cuantificadas de CO2 netas de deducciones y los efectos secundarios (toneladas CO2e)</t>
  </si>
  <si>
    <t>Se calcula automáticamente las remociones anuales cuantificadas de CO2 netos de deducciones y los efectos secundarios (toneladas CO2e)</t>
  </si>
  <si>
    <r>
      <t>Reversiones Anuales (toneladas CO</t>
    </r>
    <r>
      <rPr>
        <vertAlign val="subscript"/>
        <sz val="11"/>
        <color theme="1"/>
        <rFont val="Calibri"/>
        <family val="2"/>
        <scheme val="minor"/>
      </rPr>
      <t>2</t>
    </r>
    <r>
      <rPr>
        <sz val="11"/>
        <color theme="1"/>
        <rFont val="Calibri"/>
        <family val="2"/>
        <scheme val="minor"/>
      </rPr>
      <t>e)</t>
    </r>
  </si>
  <si>
    <t xml:space="preserve">Si se han emitido créditos a un proyecto en años previos, entonces cualquier remoción de GEI negativa se considera una reversión. Esta línea le da seguimiento a estas reversiones. Si una reversión disminuye los acervos de carbono en madera viva en pie del proyecto por debajo de la línea de base, el proyecto se dará por terminado. </t>
  </si>
  <si>
    <t>Remociones Verificados Totales por el Periodo de Reporte</t>
  </si>
  <si>
    <t xml:space="preserve">Remociones Anuales verificadas de CO2 </t>
  </si>
  <si>
    <t xml:space="preserve">Reducciones netas de CO2 verificadas para el Periodo de Reporte. Este número no puede ser negativo. </t>
  </si>
  <si>
    <r>
      <t>CS</t>
    </r>
    <r>
      <rPr>
        <vertAlign val="subscript"/>
        <sz val="11"/>
        <color theme="1"/>
        <rFont val="Calibri"/>
        <family val="2"/>
        <scheme val="minor"/>
      </rPr>
      <t>p,n</t>
    </r>
  </si>
  <si>
    <t>Remociones Acumuladas Verificadas de Años Anteriores, Neto de Reversiones</t>
  </si>
  <si>
    <t xml:space="preserve">Reducciones netas de CO2 verificadas durante el Periodo de Reporte. Este número no puede ser negativo. </t>
  </si>
  <si>
    <t xml:space="preserve">Año Calendario de la fecha de inicio del Periodo de Reporte </t>
  </si>
  <si>
    <t>Periodo Contractual - Nuevo o Extendido</t>
  </si>
  <si>
    <t>El periodo de contrato máximo para una comunidad o ejido es 30 años. </t>
  </si>
  <si>
    <t>CL</t>
  </si>
  <si>
    <t>Periodo Contractual - Restante</t>
  </si>
  <si>
    <t>El período de tiempo más largo restante en un contrato firmado o enmienda del contrato</t>
  </si>
  <si>
    <t>Créditos Emitidos al Dueño del Proyecto (antes de la contribución al Fondo de Aseguramiento)</t>
  </si>
  <si>
    <t>Créditos Emitidos al Titular de la Cuenta del Año Corriente</t>
  </si>
  <si>
    <t xml:space="preserve">Créditos netos de CO2 emitidos al proyecto por CO2 adicional capturado durante el periodo de reporte. Este número no puede ser negativo.  </t>
  </si>
  <si>
    <t>Créditos Adicionales emitidos de años anteriores debido al período contractual  de largo plazo o al mantenimiento continuo después de que el período contractual haya finalizado</t>
  </si>
  <si>
    <t xml:space="preserve">Créditos adicionales de CO2 emitidos al proyecto de CO2 capturado durante el periodo de reporte anterior que no se emitieron en el periodo de reporte debido a las limitaciones contractuales. </t>
  </si>
  <si>
    <t>Créditos Totales Emitidos al Titular de la Cuenta en el Año Corriente</t>
  </si>
  <si>
    <t xml:space="preserve">Créditos totales de CO2 emitidos durante el proyecto durante el periodo de reporte actual. Este número no puede ser negativo. </t>
  </si>
  <si>
    <r>
      <t>CRT</t>
    </r>
    <r>
      <rPr>
        <vertAlign val="subscript"/>
        <sz val="11"/>
        <color theme="1"/>
        <rFont val="Calibri"/>
        <family val="2"/>
        <scheme val="minor"/>
      </rPr>
      <t>p</t>
    </r>
  </si>
  <si>
    <t>Créditos Reversibles Emitidos en el Año Corriente</t>
  </si>
  <si>
    <t>Créditos anuales garantizados por un contrato, que se podrían ser afectados por cualquier reversión</t>
  </si>
  <si>
    <t xml:space="preserve">Créditos Acumulados Brutos </t>
  </si>
  <si>
    <t>Créditos netos de CO2 emitidos para el proyecto. Este número no puede ser negativo</t>
  </si>
  <si>
    <t>Créditos Acumulados Reversibles</t>
  </si>
  <si>
    <t>Créditos acumulados garantizados por un contrato, que podrían verse afectados por cualquier reversión</t>
  </si>
  <si>
    <t>Compensación por Reversiones</t>
  </si>
  <si>
    <t>Número de créditos requeridos para la compensación de una reversión</t>
  </si>
  <si>
    <t>Remociones Verificados no Emitidos como Créditos</t>
  </si>
  <si>
    <t>Remociones Verificadas anuales de CO2 no emitidas como créditos en el mismo periodo de reporte</t>
  </si>
  <si>
    <t xml:space="preserve">Las remociones anuales de GEI cuantificadas que han sido verificadas a través de una verificación en sitio o de escritorio pero que no han sido aseguradas se conocen como Remociones Verificadas (RVs) y no se emiten como CRTs hasta que hayan sido aseguradas a través de un contrato o a través del tiempo </t>
  </si>
  <si>
    <t>Remociones Verificadas totales de CO2 no emitidas como créditos hasta la fecha</t>
  </si>
  <si>
    <t>Las remociones totales de GEI cuantificadas que han sido verificadas a través de una verificación en sitio o de escritorio pero que no han sido aseguradas o emitidos como créditos</t>
  </si>
  <si>
    <t>Créditos Emitidos al Dueño Forestal (Después de la contribución al Fondo de Aseguramiento)</t>
  </si>
  <si>
    <t xml:space="preserve">Contribución de Créditos del Proyecto al Fondo de Aseguramiento </t>
  </si>
  <si>
    <t>Contribución de Créditos del Proyecto al Fondo de Aseguramiento - total para el Periodo de Reporte, incluyendo para créditos nuevos emitidos del Periodo de Reportes anteriores</t>
  </si>
  <si>
    <t>Créditos Netos Emitidos al Dueño Forestal</t>
  </si>
  <si>
    <t xml:space="preserve"> Se calcula automáticamente créditos emitidos anualmente al dueño forestal netos de la contribución al Fondo de Aseguramiento (toneladas CO2e) </t>
  </si>
  <si>
    <t>Créditos Acumulados Brutos</t>
  </si>
  <si>
    <t>Se calcula automáticamente créditos emitidos acumulados al dueño forestal netos de la contribución al Fondo de Aseguramiento (toneladas CO2e)</t>
  </si>
  <si>
    <t>Reporte por Vintage</t>
  </si>
  <si>
    <t xml:space="preserve">Vintage 1 </t>
  </si>
  <si>
    <r>
      <t xml:space="preserve">El año de establecimiento o </t>
    </r>
    <r>
      <rPr>
        <i/>
        <sz val="11"/>
        <color theme="1"/>
        <rFont val="Arial"/>
        <family val="2"/>
      </rPr>
      <t>vintages</t>
    </r>
    <r>
      <rPr>
        <sz val="11"/>
        <color theme="1"/>
        <rFont val="Arial"/>
        <family val="2"/>
      </rPr>
      <t xml:space="preserve"> se asignan a los CRTs según la cantidad proporcional de CRTs dentro de cada año calendario dentro de un Período de Reporte. </t>
    </r>
  </si>
  <si>
    <t>Tabla 7.2</t>
  </si>
  <si>
    <t>Contribución de Créditos de Proyecto al Fondo de Aseguramiento</t>
  </si>
  <si>
    <t>Vintage 2</t>
  </si>
  <si>
    <t>Key</t>
  </si>
  <si>
    <t>C</t>
  </si>
  <si>
    <r>
      <t>CO</t>
    </r>
    <r>
      <rPr>
        <vertAlign val="subscript"/>
        <sz val="10"/>
        <color theme="1"/>
        <rFont val="Arial"/>
        <family val="2"/>
      </rPr>
      <t>2</t>
    </r>
    <r>
      <rPr>
        <sz val="10"/>
        <color theme="1"/>
        <rFont val="Arial"/>
        <family val="2"/>
      </rPr>
      <t>e</t>
    </r>
  </si>
  <si>
    <t>[C] x 3.67</t>
  </si>
  <si>
    <t>Hoja de Cálculo de Monitoreo de Carbono del Protocolo Forestal para México  v2.0 </t>
  </si>
  <si>
    <t>DESCRIPCION GENERAL </t>
  </si>
  <si>
    <t>Instrucciones</t>
  </si>
  <si>
    <t>NAVEGACION</t>
  </si>
  <si>
    <t>Esta herramienta la proporciona la Reserva de Acción Climática para acompañar al Protocolo Forestal para México v2.0, para ayudar en la cuantificación de Productos de Madera Aprovechada (HWP por sus siglas en inglés), FSR t cálculos de los CRT en general.
Para cualquier duda, comentario o sugerencia relacionada con esta herramienta, favor de mandar un correo electrónico a policy@climateactionreserve.org.</t>
  </si>
  <si>
    <t>Herramienta de Productos de Madera (HWP), Carbono de HWP en el Área de Actividad, y Línea de Base de Carbono de HWP</t>
  </si>
  <si>
    <t xml:space="preserve">Referirse a esta hoja de cálculo para obtener información relacionada con la versión de la herramienta y su uso </t>
  </si>
  <si>
    <t>Ingresar la información del usuario para determinar la emisión de CRT para el periodo de reporte E</t>
  </si>
  <si>
    <t>Ingresar la información del usuario para determinar el cálculo de HWP para el periodo de reporte </t>
  </si>
  <si>
    <t>HISTORIA DE LAS DIFERENTES VERSIONES</t>
  </si>
  <si>
    <t>La Herramienta de Productos de Madera Aprovechada (HWP) está diseñada para facilitar el cálculo del carbono real y línea base para productos de madera aprovechada durante cada Periodo de Reporte y se incluye en la pestaña 'Hoja de Calculo'. La herramienta HWP genera resultados estandarizados que los Dueños Forestales deben insertar en la pestaña 'Hoja de Cálculo' para las siguientes áreas:_x000D__x000D_1) Carbono real en los árboles aprovechados para productos de madera del Área de Actividad (toneladas métricas de CO2e) (fila 21)_x000D_2) Línea de base de carbono en árboles aprovechados para productos de madera (toneladas métricas de CO2e) (fila 22)_x000D__x000D_La Hoja de Cálculo de HWP se divide en 2 pestañas. La pestaña 'Área de Actividad HWP C' debe usarse para calcular el carbono de árboles aprovechados durante el Periodo de Reporte actual para la producción de productos de madera aprovechada. La pestaña 'Línea de base HWP C' debe usarse para calcular el carbono de los productos de madera aprovechada de la línea de base promedio en función de los volúmenes de madera aprovechados recientemente en el Área de Actividad. El valor de la línea de base HWP C se calcula en la Fecha de Inicio del Área de Actividad y se mantiene durante toda la vida útil del proyecto. Sin embargo, los Dueños Forestales deben hacer una copia por separado de la Hoja de Cálculo de HWP para cada Periodo de Reporte_x000D_</t>
  </si>
  <si>
    <t>Información del Proyecto ingresada por el Dueño Forestal </t>
  </si>
  <si>
    <t>Valores por Defecto </t>
  </si>
  <si>
    <t>Herramienta de Productos de Madera Aprovechada </t>
  </si>
  <si>
    <t>Hoja de Cálculo de Productos de Madera Aprovechada por Área de Actividad </t>
  </si>
  <si>
    <t>Volumen anual aprovechado en el fuste (m3)</t>
  </si>
  <si>
    <t>Ingresar el volumen del fuste aprovechado, por tipo de madera, durante el Periodo de Reporte actual  </t>
  </si>
  <si>
    <t>Madera blanda (Coniferas)</t>
  </si>
  <si>
    <t>Conversión del volumen del fuste a volumen total del árbol (m3)</t>
  </si>
  <si>
    <t>Madera dura (Latifolias)</t>
  </si>
  <si>
    <t>[volumen fuste] / 0.6</t>
  </si>
  <si>
    <t>[volumen del árbol completo] x 0.53</t>
  </si>
  <si>
    <t>[volumen del árbol completo] x 0.75</t>
  </si>
  <si>
    <t>Conversión a biomasa en CO2e (toneladas)</t>
  </si>
  <si>
    <t>[suma de la biomasa] x 0.5</t>
  </si>
  <si>
    <t>Los resultados deberán de ingresarse manualmente en la fila 21 de la pestaña de 'Hoja De Calculo' para el Periodo de Reporte actual </t>
  </si>
  <si>
    <t>Hoja de Cálculo de la Línea de Base de Productos de Madera </t>
  </si>
  <si>
    <t>Volumen del fuste aprovechado anualmente  (m3)</t>
  </si>
  <si>
    <t xml:space="preserve">Ingresar el volumen del fuste aprovechado, por tipo de madera, durante el periodo antes de la fecha de inicio del Área de Actividad. El volumen aprovechado deberá de ingresarse para todos los años siempre que exista información disponible, hasta seis años antes de la fecha de inicio del Área de Actividad. Ingresar '0' para cualquier año donde no se realizó aprovechamiento maderable. </t>
  </si>
  <si>
    <t>Año</t>
  </si>
  <si>
    <t xml:space="preserve">Conversión del volumen a biomasa (toneladas) </t>
  </si>
  <si>
    <t>Conversión del volumen a biomasa (toneladas)</t>
  </si>
  <si>
    <t>Los resultados llenan automaticamente la fila 22 de la pestaña de 'Hoja De Calculo' para el Periodo de Reporte correspondiente</t>
  </si>
  <si>
    <t xml:space="preserve"> - Versión actual de la herramienta, publicada con la versión del PFM v2.0 adoptada. Se actualizó para incluir emisiones por efectos secundarios, incluyendo la herramienta para calcular el carbono en árboles aprovechados para productos de madera.  </t>
  </si>
  <si>
    <t xml:space="preserve"> - Versión de la herramienta previa, publicada para usarse con versiones anteriores del Protocolo Forestal para México </t>
  </si>
  <si>
    <t>Si el aprovechamiento real es menor que el aprovechamiento de la línea base en forma acumulativa durante el Periodo de Reporte dado, entonces este valor será la diferencia entre el aprovechamiento real y la línea de base antes de la entrega al aserradero en el Periodo de Reporte dado multiplicado por el factor de fuga determinado en la fila anterior. Si el aprovechamiento real es mayor que el aprovechamiento de referencia, en forma acumulativa durante el Periodo de Reporte anterior, este valor será cero en el Periodo de Reporte dado a menos que se recuperen las pérdidas negativas anteriores.</t>
  </si>
  <si>
    <t>Cantidad de fugas final, neta de cualquier traspaso positivo aplicado contra fugas negativas, si el aprovechamiento actual disminuye por abajo del aprovechamiento de la línea de base de manera cumulativa después de exceder el aprovechamiento de la línea de base excedente. </t>
  </si>
  <si>
    <t xml:space="preserve">Para Áreas de Actividad de Reforestación, ingrese el número de hectáreas que serán reforestadas donde se usa equipo mecánico, es decir, rastrillo o masticación, para la eliminación de vegetación que compite con las plántulas reforestadas en el sitio. </t>
  </si>
  <si>
    <t>Para Áreas de Actividad de Reforestación, ingrese el estimado de los acervos de carbono arbustivo antes de la preparación del sitio.</t>
  </si>
  <si>
    <t>Para Áreas de Actividad de Reforestación, ingrese el estimado de los acervos de carbono arbustivo después de la preparación del sitio.</t>
  </si>
  <si>
    <t>Lineamientos - requiere de acción de los usuarios </t>
  </si>
  <si>
    <t>Supuestos y/o datos llenados automáticamente </t>
  </si>
  <si>
    <t>Datos calculados automáticamente para que se ingresen directamente en la Hoja de Calculo </t>
  </si>
  <si>
    <t>Los cálculos y resúmenes para esta hoja de cálculo son correctos a lo mejor de nuestro conocimiento. La Reserva de Acción Climática no será responsable de ningún error en los cálculos y resúmenes de esta hoja de cálculo. La confirmación de la precisión de los cálculos y resúmenes utilizados para los reportes de GEI es responsabilidad exclusiva del Dueño Forestal.</t>
  </si>
  <si>
    <t>Madera blanda (Coníferas)</t>
  </si>
  <si>
    <t>v3.2 - Protocolo Forestal para México v2.0 (noviembre de 2020)</t>
  </si>
  <si>
    <t>v3.2 (noviembre, 2020)</t>
  </si>
  <si>
    <t>v1.0-3.1 (hasta noviembre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</si>
</sst>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409]d\-mmm\-yy;@"/>
    <numFmt numFmtId="167" formatCode="0.0"/>
    <numFmt numFmtId="168" formatCode="0.000"/>
  </numFmts>
  <fonts count="32"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Arial"/>
      <family val="2"/>
    </font>
    <font>
      <u/>
      <sz val="11"/>
      <color theme="10"/>
      <name val="Calibri"/>
      <family val="2"/>
      <scheme val="minor"/>
    </font>
    <font>
      <u/>
      <sz val="11"/>
      <color theme="11"/>
      <name val="Calibri"/>
      <family val="2"/>
      <scheme val="minor"/>
    </font>
    <font>
      <b/>
      <sz val="11"/>
      <name val="Arial"/>
      <family val="2"/>
    </font>
    <font>
      <sz val="11"/>
      <name val="Arial"/>
      <family val="2"/>
    </font>
    <font>
      <sz val="11"/>
      <color theme="0"/>
      <name val="Arial"/>
      <family val="2"/>
    </font>
    <font>
      <sz val="11"/>
      <color theme="1"/>
      <name val="Arial"/>
      <family val="2"/>
    </font>
    <font>
      <vertAlign val="subscript"/>
      <sz val="11"/>
      <color theme="1"/>
      <name val="Calibri"/>
      <family val="2"/>
      <scheme val="minor"/>
    </font>
    <font>
      <b/>
      <sz val="11"/>
      <color theme="1"/>
      <name val="Arial"/>
      <family val="2"/>
    </font>
    <font>
      <sz val="14"/>
      <name val="Arial"/>
      <family val="2"/>
    </font>
    <font>
      <i/>
      <sz val="11"/>
      <color theme="1"/>
      <name val="Arial"/>
      <family val="2"/>
    </font>
    <font>
      <b/>
      <sz val="11"/>
      <color theme="1"/>
      <name val="Calibri"/>
      <family val="2"/>
      <scheme val="minor"/>
    </font>
    <font>
      <b/>
      <sz val="18"/>
      <color theme="1"/>
      <name val="Cambria"/>
      <family val="1"/>
      <scheme val="major"/>
    </font>
    <font>
      <b/>
      <i/>
      <sz val="11"/>
      <color rgb="FFFF0000"/>
      <name val="Calibri"/>
      <family val="2"/>
      <scheme val="minor"/>
    </font>
    <font>
      <b/>
      <sz val="12"/>
      <color theme="0"/>
      <name val="Cambria"/>
      <family val="1"/>
      <scheme val="major"/>
    </font>
    <font>
      <i/>
      <sz val="11"/>
      <name val="Calibri"/>
      <family val="2"/>
      <scheme val="minor"/>
    </font>
    <font>
      <b/>
      <sz val="11"/>
      <name val="Calibri"/>
      <family val="2"/>
      <scheme val="minor"/>
    </font>
    <font>
      <b/>
      <sz val="18"/>
      <color theme="1"/>
      <name val="Arial"/>
      <family val="2"/>
    </font>
    <font>
      <sz val="9"/>
      <name val="Arial"/>
      <family val="2"/>
    </font>
    <font>
      <sz val="9"/>
      <color theme="1"/>
      <name val="Arial"/>
      <family val="2"/>
    </font>
    <font>
      <sz val="10"/>
      <color rgb="FF000000"/>
      <name val="Arial"/>
      <family val="2"/>
    </font>
    <font>
      <b/>
      <sz val="10"/>
      <color theme="1"/>
      <name val="Arial"/>
      <family val="2"/>
    </font>
    <font>
      <sz val="10"/>
      <color theme="1"/>
      <name val="Arial"/>
      <family val="2"/>
    </font>
    <font>
      <vertAlign val="subscript"/>
      <sz val="10"/>
      <color theme="1"/>
      <name val="Arial"/>
      <family val="2"/>
    </font>
    <font>
      <i/>
      <sz val="10"/>
      <color theme="1"/>
      <name val="Arial"/>
      <family val="2"/>
    </font>
    <font>
      <sz val="12"/>
      <name val="Arial"/>
      <family val="2"/>
    </font>
    <font>
      <vertAlign val="subscript"/>
      <sz val="12"/>
      <name val="Arial"/>
      <family val="2"/>
    </font>
    <font>
      <sz val="11"/>
      <color rgb="FF000000"/>
      <name val="Arial"/>
      <family val="2"/>
    </font>
  </fonts>
  <fills count="18">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rgb="FFCCFF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ABF8F"/>
        <bgColor indexed="64"/>
      </patternFill>
    </fill>
    <fill>
      <patternFill patternType="solid">
        <fgColor rgb="FFD9D9D9"/>
        <bgColor indexed="64"/>
      </patternFill>
    </fill>
    <fill>
      <patternFill patternType="solid">
        <fgColor theme="9"/>
        <bgColor indexed="64"/>
      </patternFill>
    </fill>
    <fill>
      <patternFill patternType="solid">
        <fgColor theme="6"/>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4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s>
  <cellStyleXfs count="32">
    <xf numFmtId="0" fontId="0" fillId="0" borderId="0"/>
    <xf numFmtId="0" fontId="2" fillId="2" borderId="1" applyNumberFormat="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91">
    <xf numFmtId="0" fontId="0" fillId="0" borderId="0" xfId="0"/>
    <xf numFmtId="9" fontId="8" fillId="5" borderId="2" xfId="14" applyFont="1" applyFill="1" applyBorder="1" applyAlignment="1">
      <alignment vertical="center"/>
    </xf>
    <xf numFmtId="0" fontId="8" fillId="9" borderId="0" xfId="13" applyFont="1" applyFill="1" applyAlignment="1">
      <alignment vertical="center"/>
    </xf>
    <xf numFmtId="0" fontId="8" fillId="9" borderId="0" xfId="13" applyFont="1" applyFill="1"/>
    <xf numFmtId="0" fontId="8" fillId="9" borderId="0" xfId="13" applyFont="1" applyFill="1" applyAlignment="1">
      <alignment wrapText="1"/>
    </xf>
    <xf numFmtId="0" fontId="8" fillId="3" borderId="0" xfId="13" applyFont="1" applyFill="1"/>
    <xf numFmtId="164" fontId="8" fillId="7" borderId="2" xfId="15" applyNumberFormat="1" applyFont="1" applyFill="1" applyBorder="1" applyAlignment="1">
      <alignment horizontal="center" vertical="center"/>
    </xf>
    <xf numFmtId="0" fontId="9" fillId="9" borderId="0" xfId="13" applyFont="1" applyFill="1" applyAlignment="1">
      <alignment wrapText="1"/>
    </xf>
    <xf numFmtId="0" fontId="7" fillId="3" borderId="3" xfId="13" applyFont="1" applyFill="1" applyBorder="1" applyAlignment="1" applyProtection="1">
      <alignment horizontal="right" vertical="top" wrapText="1"/>
      <protection hidden="1"/>
    </xf>
    <xf numFmtId="0" fontId="8" fillId="3" borderId="2" xfId="13" applyFont="1" applyFill="1" applyBorder="1" applyAlignment="1" applyProtection="1">
      <alignment horizontal="center" vertical="center" wrapText="1"/>
      <protection hidden="1"/>
    </xf>
    <xf numFmtId="0" fontId="8" fillId="3" borderId="2" xfId="9" applyNumberFormat="1" applyFont="1" applyFill="1" applyBorder="1" applyAlignment="1" applyProtection="1">
      <alignment horizontal="center" vertical="center" wrapText="1"/>
      <protection hidden="1"/>
    </xf>
    <xf numFmtId="164" fontId="8" fillId="3" borderId="2" xfId="13" applyNumberFormat="1" applyFont="1" applyFill="1" applyBorder="1" applyAlignment="1" applyProtection="1">
      <alignment horizontal="center" vertical="center" wrapText="1"/>
      <protection hidden="1"/>
    </xf>
    <xf numFmtId="0" fontId="7" fillId="3" borderId="2" xfId="13" applyFont="1" applyFill="1" applyBorder="1" applyAlignment="1" applyProtection="1">
      <alignment horizontal="center" vertical="center" wrapText="1"/>
      <protection hidden="1"/>
    </xf>
    <xf numFmtId="14" fontId="8" fillId="6" borderId="2" xfId="13" applyNumberFormat="1" applyFont="1" applyFill="1" applyBorder="1" applyAlignment="1" applyProtection="1">
      <alignment horizontal="center" vertical="center" wrapText="1"/>
      <protection locked="0"/>
    </xf>
    <xf numFmtId="0" fontId="8" fillId="3" borderId="2" xfId="13" applyFont="1" applyFill="1" applyBorder="1" applyAlignment="1" applyProtection="1">
      <alignment vertical="center" wrapText="1"/>
      <protection hidden="1"/>
    </xf>
    <xf numFmtId="0" fontId="8" fillId="3" borderId="3" xfId="13" applyFont="1" applyFill="1" applyBorder="1" applyAlignment="1" applyProtection="1">
      <alignment vertical="center" wrapText="1"/>
      <protection hidden="1"/>
    </xf>
    <xf numFmtId="0" fontId="7" fillId="3" borderId="2" xfId="13" applyFont="1" applyFill="1" applyBorder="1" applyAlignment="1" applyProtection="1">
      <alignment horizontal="right" vertical="center" wrapText="1"/>
      <protection hidden="1"/>
    </xf>
    <xf numFmtId="0" fontId="8" fillId="4" borderId="2" xfId="13" applyFont="1" applyFill="1" applyBorder="1" applyProtection="1">
      <protection hidden="1"/>
    </xf>
    <xf numFmtId="14" fontId="8" fillId="7" borderId="2" xfId="15" applyNumberFormat="1" applyFont="1" applyFill="1" applyBorder="1" applyAlignment="1" applyProtection="1">
      <alignment horizontal="center" vertical="center"/>
      <protection hidden="1"/>
    </xf>
    <xf numFmtId="166" fontId="8" fillId="7" borderId="2" xfId="15" applyNumberFormat="1" applyFont="1" applyFill="1" applyBorder="1" applyAlignment="1" applyProtection="1">
      <alignment horizontal="center" vertical="center"/>
      <protection hidden="1"/>
    </xf>
    <xf numFmtId="166" fontId="8" fillId="7" borderId="10" xfId="15" applyNumberFormat="1" applyFont="1" applyFill="1" applyBorder="1" applyAlignment="1" applyProtection="1">
      <alignment horizontal="center" vertical="center"/>
      <protection hidden="1"/>
    </xf>
    <xf numFmtId="15" fontId="8" fillId="4" borderId="2" xfId="13" applyNumberFormat="1" applyFont="1" applyFill="1" applyBorder="1" applyAlignment="1" applyProtection="1">
      <alignment horizontal="center" vertical="center" wrapText="1"/>
      <protection hidden="1"/>
    </xf>
    <xf numFmtId="15" fontId="8" fillId="6" borderId="10" xfId="13" applyNumberFormat="1" applyFont="1" applyFill="1" applyBorder="1" applyAlignment="1" applyProtection="1">
      <alignment horizontal="center" vertical="center" wrapText="1"/>
      <protection locked="0"/>
    </xf>
    <xf numFmtId="0" fontId="8" fillId="5" borderId="2" xfId="13" applyFont="1" applyFill="1" applyBorder="1" applyAlignment="1" applyProtection="1">
      <alignment horizontal="center" vertical="center" wrapText="1"/>
      <protection hidden="1"/>
    </xf>
    <xf numFmtId="0" fontId="8" fillId="3" borderId="2" xfId="13" applyFont="1" applyFill="1" applyBorder="1" applyProtection="1">
      <protection hidden="1"/>
    </xf>
    <xf numFmtId="164" fontId="8" fillId="5" borderId="6" xfId="15" applyNumberFormat="1" applyFont="1" applyFill="1" applyBorder="1" applyAlignment="1" applyProtection="1">
      <alignment vertical="center"/>
      <protection locked="0"/>
    </xf>
    <xf numFmtId="0" fontId="10" fillId="6" borderId="2" xfId="0" applyFont="1" applyFill="1" applyBorder="1" applyAlignment="1">
      <alignment vertical="center" wrapText="1"/>
    </xf>
    <xf numFmtId="0" fontId="8" fillId="3" borderId="3" xfId="13" applyFont="1" applyFill="1" applyBorder="1" applyProtection="1">
      <protection hidden="1"/>
    </xf>
    <xf numFmtId="0" fontId="7" fillId="5" borderId="2" xfId="13" applyFont="1" applyFill="1" applyBorder="1" applyAlignment="1" applyProtection="1">
      <alignment horizontal="center" vertical="center" wrapText="1"/>
      <protection hidden="1"/>
    </xf>
    <xf numFmtId="165" fontId="7" fillId="4" borderId="12" xfId="14" applyNumberFormat="1" applyFont="1" applyFill="1" applyBorder="1" applyAlignment="1" applyProtection="1">
      <alignment vertical="center"/>
      <protection locked="0" hidden="1"/>
    </xf>
    <xf numFmtId="43" fontId="7" fillId="5" borderId="2" xfId="4" applyFont="1" applyFill="1" applyBorder="1" applyAlignment="1" applyProtection="1">
      <alignment vertical="center"/>
      <protection locked="0"/>
    </xf>
    <xf numFmtId="0" fontId="8" fillId="3" borderId="3" xfId="13" applyFont="1" applyFill="1" applyBorder="1" applyAlignment="1" applyProtection="1">
      <alignment horizontal="center" vertical="center"/>
      <protection hidden="1"/>
    </xf>
    <xf numFmtId="0" fontId="8" fillId="3" borderId="2" xfId="13" applyFont="1" applyFill="1" applyBorder="1" applyAlignment="1" applyProtection="1">
      <alignment horizontal="center" vertical="center"/>
      <protection hidden="1"/>
    </xf>
    <xf numFmtId="0" fontId="7" fillId="9" borderId="0" xfId="13" applyFont="1" applyFill="1"/>
    <xf numFmtId="0" fontId="7" fillId="3" borderId="0" xfId="13" applyFont="1" applyFill="1"/>
    <xf numFmtId="165" fontId="8" fillId="4" borderId="12" xfId="14" applyNumberFormat="1" applyFont="1" applyFill="1" applyBorder="1" applyAlignment="1" applyProtection="1">
      <alignment vertical="center"/>
      <protection locked="0" hidden="1"/>
    </xf>
    <xf numFmtId="10" fontId="8" fillId="5" borderId="2" xfId="3" applyNumberFormat="1" applyFont="1" applyFill="1" applyBorder="1" applyAlignment="1" applyProtection="1">
      <alignment vertical="center"/>
      <protection locked="0"/>
    </xf>
    <xf numFmtId="10" fontId="8" fillId="5" borderId="2" xfId="14" applyNumberFormat="1" applyFont="1" applyFill="1" applyBorder="1" applyAlignment="1" applyProtection="1">
      <alignment vertical="center"/>
      <protection locked="0"/>
    </xf>
    <xf numFmtId="10" fontId="8" fillId="5" borderId="7" xfId="14" applyNumberFormat="1" applyFont="1" applyFill="1" applyBorder="1" applyAlignment="1" applyProtection="1">
      <alignment vertical="center"/>
      <protection locked="0"/>
    </xf>
    <xf numFmtId="0" fontId="8" fillId="7" borderId="2" xfId="13" applyFont="1" applyFill="1" applyBorder="1" applyAlignment="1" applyProtection="1">
      <alignment horizontal="center" vertical="center" wrapText="1"/>
      <protection hidden="1"/>
    </xf>
    <xf numFmtId="165" fontId="8" fillId="7" borderId="7" xfId="10" applyNumberFormat="1" applyFont="1" applyFill="1" applyBorder="1" applyAlignment="1" applyProtection="1">
      <alignment vertical="center"/>
      <protection locked="0"/>
    </xf>
    <xf numFmtId="0" fontId="10" fillId="10" borderId="2" xfId="0" applyFont="1" applyFill="1" applyBorder="1" applyAlignment="1">
      <alignment vertical="center" wrapText="1"/>
    </xf>
    <xf numFmtId="0" fontId="8" fillId="7" borderId="0" xfId="13" applyFont="1" applyFill="1"/>
    <xf numFmtId="164" fontId="8" fillId="4" borderId="2" xfId="15" applyNumberFormat="1" applyFont="1" applyFill="1" applyBorder="1" applyAlignment="1" applyProtection="1">
      <alignment horizontal="center" vertical="center"/>
      <protection hidden="1"/>
    </xf>
    <xf numFmtId="164" fontId="8" fillId="7" borderId="2" xfId="15" applyNumberFormat="1" applyFont="1" applyFill="1" applyBorder="1" applyAlignment="1" applyProtection="1">
      <alignment horizontal="center" vertical="center"/>
      <protection hidden="1"/>
    </xf>
    <xf numFmtId="164" fontId="8" fillId="7" borderId="7" xfId="15" applyNumberFormat="1" applyFont="1" applyFill="1" applyBorder="1" applyAlignment="1" applyProtection="1">
      <alignment horizontal="center" vertical="center"/>
      <protection hidden="1"/>
    </xf>
    <xf numFmtId="164" fontId="7" fillId="7" borderId="2" xfId="15" applyNumberFormat="1" applyFont="1" applyFill="1" applyBorder="1" applyAlignment="1" applyProtection="1">
      <alignment horizontal="center" vertical="center" wrapText="1"/>
      <protection hidden="1"/>
    </xf>
    <xf numFmtId="164" fontId="7" fillId="7" borderId="2" xfId="15" applyNumberFormat="1" applyFont="1" applyFill="1" applyBorder="1" applyAlignment="1" applyProtection="1">
      <alignment horizontal="center" vertical="center"/>
      <protection hidden="1"/>
    </xf>
    <xf numFmtId="164" fontId="7" fillId="7" borderId="2" xfId="4" applyNumberFormat="1" applyFont="1" applyFill="1" applyBorder="1" applyAlignment="1" applyProtection="1">
      <alignment horizontal="center" vertical="center"/>
      <protection hidden="1"/>
    </xf>
    <xf numFmtId="164" fontId="7" fillId="7" borderId="7" xfId="15" applyNumberFormat="1" applyFont="1" applyFill="1" applyBorder="1" applyAlignment="1" applyProtection="1">
      <alignment horizontal="center" vertical="center"/>
      <protection hidden="1"/>
    </xf>
    <xf numFmtId="164" fontId="8" fillId="4" borderId="10" xfId="15" applyNumberFormat="1" applyFont="1" applyFill="1" applyBorder="1" applyAlignment="1" applyProtection="1">
      <alignment horizontal="center" vertical="center"/>
      <protection hidden="1"/>
    </xf>
    <xf numFmtId="0" fontId="8" fillId="7" borderId="2" xfId="13" applyFont="1" applyFill="1" applyBorder="1" applyAlignment="1" applyProtection="1">
      <alignment vertical="center" wrapText="1"/>
      <protection hidden="1"/>
    </xf>
    <xf numFmtId="0" fontId="8" fillId="3" borderId="4" xfId="13" applyFont="1" applyFill="1" applyBorder="1" applyAlignment="1" applyProtection="1">
      <alignment vertical="center" wrapText="1"/>
      <protection hidden="1"/>
    </xf>
    <xf numFmtId="0" fontId="8" fillId="9" borderId="0" xfId="13" applyFont="1" applyFill="1" applyAlignment="1" applyProtection="1">
      <alignment vertical="center" wrapText="1"/>
      <protection hidden="1"/>
    </xf>
    <xf numFmtId="0" fontId="8" fillId="9" borderId="2" xfId="13" applyFont="1" applyFill="1" applyBorder="1" applyAlignment="1" applyProtection="1">
      <alignment vertical="center" wrapText="1"/>
      <protection hidden="1"/>
    </xf>
    <xf numFmtId="9" fontId="8" fillId="5" borderId="2" xfId="10" applyFont="1" applyFill="1" applyBorder="1" applyAlignment="1" applyProtection="1">
      <alignment horizontal="center" vertical="center" wrapText="1"/>
      <protection hidden="1"/>
    </xf>
    <xf numFmtId="0" fontId="10" fillId="3" borderId="2" xfId="0" applyFont="1" applyFill="1" applyBorder="1" applyAlignment="1">
      <alignment horizontal="center"/>
    </xf>
    <xf numFmtId="164" fontId="8" fillId="4" borderId="0" xfId="15" applyNumberFormat="1" applyFont="1" applyFill="1" applyAlignment="1" applyProtection="1">
      <alignment horizontal="center" vertical="center"/>
      <protection hidden="1"/>
    </xf>
    <xf numFmtId="164" fontId="8" fillId="7" borderId="2" xfId="13" applyNumberFormat="1" applyFont="1" applyFill="1" applyBorder="1" applyAlignment="1" applyProtection="1">
      <alignment horizontal="center" vertical="center" wrapText="1"/>
      <protection hidden="1"/>
    </xf>
    <xf numFmtId="0" fontId="8" fillId="7" borderId="9" xfId="13" applyFont="1" applyFill="1" applyBorder="1" applyAlignment="1" applyProtection="1">
      <alignment horizontal="center" vertical="center" wrapText="1"/>
      <protection hidden="1"/>
    </xf>
    <xf numFmtId="0" fontId="7" fillId="3" borderId="4" xfId="13" applyFont="1" applyFill="1" applyBorder="1" applyAlignment="1" applyProtection="1">
      <alignment vertical="center" wrapText="1"/>
      <protection hidden="1"/>
    </xf>
    <xf numFmtId="0" fontId="8" fillId="3" borderId="4" xfId="13" applyFont="1" applyFill="1" applyBorder="1" applyAlignment="1" applyProtection="1">
      <alignment vertical="top" wrapText="1"/>
      <protection hidden="1"/>
    </xf>
    <xf numFmtId="0" fontId="8" fillId="3" borderId="3" xfId="13" applyFont="1" applyFill="1" applyBorder="1" applyAlignment="1" applyProtection="1">
      <alignment vertical="top" wrapText="1"/>
      <protection hidden="1"/>
    </xf>
    <xf numFmtId="0" fontId="8" fillId="9" borderId="0" xfId="13" applyFont="1" applyFill="1" applyAlignment="1">
      <alignment vertical="top" wrapText="1"/>
    </xf>
    <xf numFmtId="0" fontId="8" fillId="3" borderId="0" xfId="13" applyFont="1" applyFill="1" applyAlignment="1">
      <alignment vertical="top" wrapText="1"/>
    </xf>
    <xf numFmtId="0" fontId="7" fillId="4" borderId="8" xfId="13" applyFont="1" applyFill="1" applyBorder="1" applyAlignment="1" applyProtection="1">
      <alignment horizontal="center" vertical="center" wrapText="1"/>
      <protection hidden="1"/>
    </xf>
    <xf numFmtId="0" fontId="8" fillId="3" borderId="2" xfId="13" applyFont="1" applyFill="1" applyBorder="1" applyAlignment="1" applyProtection="1">
      <alignment vertical="top" wrapText="1"/>
      <protection hidden="1"/>
    </xf>
    <xf numFmtId="164" fontId="8" fillId="7" borderId="2" xfId="13" applyNumberFormat="1" applyFont="1" applyFill="1" applyBorder="1" applyAlignment="1" applyProtection="1">
      <alignment horizontal="left" vertical="center" wrapText="1"/>
      <protection hidden="1"/>
    </xf>
    <xf numFmtId="43" fontId="8" fillId="4" borderId="0" xfId="15" applyFont="1" applyFill="1" applyAlignment="1" applyProtection="1">
      <alignment horizontal="center" vertical="center"/>
      <protection hidden="1"/>
    </xf>
    <xf numFmtId="0" fontId="8" fillId="3" borderId="3" xfId="13" applyFont="1" applyFill="1" applyBorder="1" applyAlignment="1" applyProtection="1">
      <alignment horizontal="center"/>
      <protection hidden="1"/>
    </xf>
    <xf numFmtId="0" fontId="8" fillId="3" borderId="2" xfId="13" applyFont="1" applyFill="1" applyBorder="1" applyAlignment="1" applyProtection="1">
      <alignment horizontal="center"/>
      <protection hidden="1"/>
    </xf>
    <xf numFmtId="164" fontId="8" fillId="7" borderId="12" xfId="15" applyNumberFormat="1" applyFont="1" applyFill="1" applyBorder="1" applyAlignment="1" applyProtection="1">
      <alignment horizontal="center" vertical="center"/>
      <protection hidden="1"/>
    </xf>
    <xf numFmtId="0" fontId="12" fillId="11" borderId="2" xfId="0" applyFont="1" applyFill="1" applyBorder="1" applyAlignment="1">
      <alignment vertical="center" wrapText="1"/>
    </xf>
    <xf numFmtId="164" fontId="8" fillId="4" borderId="2" xfId="13" applyNumberFormat="1" applyFont="1" applyFill="1" applyBorder="1" applyAlignment="1" applyProtection="1">
      <alignment horizontal="center" vertical="center"/>
      <protection hidden="1"/>
    </xf>
    <xf numFmtId="164" fontId="8" fillId="7" borderId="2" xfId="13" applyNumberFormat="1" applyFont="1" applyFill="1" applyBorder="1" applyAlignment="1" applyProtection="1">
      <alignment horizontal="center" vertical="center"/>
      <protection hidden="1"/>
    </xf>
    <xf numFmtId="164" fontId="8" fillId="7" borderId="7" xfId="13" applyNumberFormat="1" applyFont="1" applyFill="1" applyBorder="1" applyAlignment="1" applyProtection="1">
      <alignment horizontal="center" vertical="center"/>
      <protection hidden="1"/>
    </xf>
    <xf numFmtId="0" fontId="7" fillId="4" borderId="2" xfId="13" applyFont="1" applyFill="1" applyBorder="1" applyAlignment="1" applyProtection="1">
      <alignment horizontal="right"/>
      <protection hidden="1"/>
    </xf>
    <xf numFmtId="0" fontId="7" fillId="7" borderId="2" xfId="15" applyNumberFormat="1" applyFont="1" applyFill="1" applyBorder="1" applyAlignment="1" applyProtection="1">
      <alignment horizontal="center" vertical="center"/>
      <protection hidden="1"/>
    </xf>
    <xf numFmtId="0" fontId="7" fillId="7" borderId="7" xfId="15" applyNumberFormat="1" applyFont="1" applyFill="1" applyBorder="1" applyAlignment="1" applyProtection="1">
      <alignment horizontal="center" vertical="center"/>
      <protection hidden="1"/>
    </xf>
    <xf numFmtId="0" fontId="8" fillId="5" borderId="12" xfId="13" applyFont="1" applyFill="1" applyBorder="1" applyAlignment="1" applyProtection="1">
      <alignment horizontal="center" vertical="center" wrapText="1"/>
      <protection hidden="1"/>
    </xf>
    <xf numFmtId="0" fontId="8" fillId="4" borderId="12" xfId="13" applyFont="1" applyFill="1" applyBorder="1" applyProtection="1">
      <protection hidden="1"/>
    </xf>
    <xf numFmtId="0" fontId="8" fillId="5" borderId="9" xfId="13" applyFont="1" applyFill="1" applyBorder="1" applyAlignment="1" applyProtection="1">
      <alignment horizontal="center" vertical="center" wrapText="1"/>
      <protection hidden="1"/>
    </xf>
    <xf numFmtId="0" fontId="8" fillId="5" borderId="2" xfId="13" applyFont="1" applyFill="1" applyBorder="1" applyAlignment="1" applyProtection="1">
      <alignment horizontal="left" vertical="center" wrapText="1"/>
      <protection hidden="1"/>
    </xf>
    <xf numFmtId="0" fontId="8" fillId="3" borderId="15" xfId="13" applyFont="1" applyFill="1" applyBorder="1" applyAlignment="1" applyProtection="1">
      <alignment horizontal="center"/>
      <protection hidden="1"/>
    </xf>
    <xf numFmtId="0" fontId="8" fillId="3" borderId="12" xfId="13" applyFont="1" applyFill="1" applyBorder="1" applyAlignment="1" applyProtection="1">
      <alignment horizontal="center"/>
      <protection hidden="1"/>
    </xf>
    <xf numFmtId="0" fontId="8" fillId="3" borderId="4" xfId="13" applyFont="1" applyFill="1" applyBorder="1" applyAlignment="1" applyProtection="1">
      <alignment horizontal="center" vertical="center" wrapText="1"/>
      <protection hidden="1"/>
    </xf>
    <xf numFmtId="0" fontId="8" fillId="3" borderId="4" xfId="13" applyFont="1" applyFill="1" applyBorder="1" applyProtection="1">
      <protection hidden="1"/>
    </xf>
    <xf numFmtId="164" fontId="8" fillId="7" borderId="12" xfId="15" applyNumberFormat="1" applyFont="1" applyFill="1" applyBorder="1" applyAlignment="1" applyProtection="1">
      <alignment horizontal="center" vertical="center" wrapText="1"/>
      <protection hidden="1"/>
    </xf>
    <xf numFmtId="164" fontId="8" fillId="7" borderId="9" xfId="15" applyNumberFormat="1" applyFont="1" applyFill="1" applyBorder="1" applyAlignment="1" applyProtection="1">
      <alignment horizontal="center" vertical="center"/>
      <protection hidden="1"/>
    </xf>
    <xf numFmtId="164" fontId="7" fillId="7" borderId="12" xfId="15" applyNumberFormat="1" applyFont="1" applyFill="1" applyBorder="1" applyAlignment="1" applyProtection="1">
      <alignment horizontal="center" vertical="center" wrapText="1"/>
      <protection hidden="1"/>
    </xf>
    <xf numFmtId="0" fontId="7" fillId="4" borderId="12" xfId="13" applyFont="1" applyFill="1" applyBorder="1" applyProtection="1">
      <protection hidden="1"/>
    </xf>
    <xf numFmtId="164" fontId="7" fillId="7" borderId="12" xfId="15" applyNumberFormat="1" applyFont="1" applyFill="1" applyBorder="1" applyAlignment="1" applyProtection="1">
      <alignment horizontal="center" vertical="center"/>
      <protection hidden="1"/>
    </xf>
    <xf numFmtId="164" fontId="7" fillId="7" borderId="9" xfId="15" applyNumberFormat="1" applyFont="1" applyFill="1" applyBorder="1" applyAlignment="1" applyProtection="1">
      <alignment horizontal="center" vertical="center"/>
      <protection hidden="1"/>
    </xf>
    <xf numFmtId="0" fontId="7" fillId="7" borderId="2" xfId="13" applyFont="1" applyFill="1" applyBorder="1" applyAlignment="1" applyProtection="1">
      <alignment horizontal="center" vertical="center" wrapText="1"/>
      <protection hidden="1"/>
    </xf>
    <xf numFmtId="164" fontId="7" fillId="4" borderId="2" xfId="13" applyNumberFormat="1" applyFont="1" applyFill="1" applyBorder="1" applyAlignment="1" applyProtection="1">
      <alignment horizontal="center" vertical="center"/>
      <protection hidden="1"/>
    </xf>
    <xf numFmtId="164" fontId="7" fillId="7" borderId="2" xfId="9" applyNumberFormat="1" applyFont="1" applyFill="1" applyBorder="1" applyAlignment="1" applyProtection="1">
      <alignment horizontal="center" vertical="center"/>
      <protection hidden="1"/>
    </xf>
    <xf numFmtId="43" fontId="7" fillId="7" borderId="7" xfId="9" applyFont="1" applyFill="1" applyBorder="1" applyAlignment="1" applyProtection="1">
      <alignment horizontal="center" vertical="center"/>
      <protection hidden="1"/>
    </xf>
    <xf numFmtId="0" fontId="7" fillId="3" borderId="3" xfId="13" applyFont="1" applyFill="1" applyBorder="1" applyProtection="1">
      <protection hidden="1"/>
    </xf>
    <xf numFmtId="0" fontId="7" fillId="3" borderId="2" xfId="13" applyFont="1" applyFill="1" applyBorder="1" applyProtection="1">
      <protection hidden="1"/>
    </xf>
    <xf numFmtId="0" fontId="7" fillId="9" borderId="5" xfId="13" applyFont="1" applyFill="1" applyBorder="1"/>
    <xf numFmtId="0" fontId="7" fillId="8" borderId="5" xfId="13" applyFont="1" applyFill="1" applyBorder="1"/>
    <xf numFmtId="164" fontId="8" fillId="7" borderId="2" xfId="9" applyNumberFormat="1" applyFont="1" applyFill="1" applyBorder="1" applyAlignment="1" applyProtection="1">
      <alignment horizontal="center" vertical="center"/>
      <protection hidden="1"/>
    </xf>
    <xf numFmtId="43" fontId="8" fillId="7" borderId="2" xfId="9" applyFont="1" applyFill="1" applyBorder="1" applyAlignment="1" applyProtection="1">
      <alignment horizontal="center" vertical="center"/>
      <protection hidden="1"/>
    </xf>
    <xf numFmtId="0" fontId="8" fillId="8" borderId="0" xfId="13" applyFont="1" applyFill="1"/>
    <xf numFmtId="0" fontId="8" fillId="7" borderId="16" xfId="13" applyFont="1" applyFill="1" applyBorder="1" applyAlignment="1" applyProtection="1">
      <alignment horizontal="center" vertical="center" wrapText="1"/>
      <protection hidden="1"/>
    </xf>
    <xf numFmtId="164" fontId="8" fillId="4" borderId="16" xfId="13" applyNumberFormat="1" applyFont="1" applyFill="1" applyBorder="1" applyAlignment="1" applyProtection="1">
      <alignment horizontal="center" vertical="center"/>
      <protection hidden="1"/>
    </xf>
    <xf numFmtId="164" fontId="8" fillId="7" borderId="10" xfId="9" applyNumberFormat="1" applyFont="1" applyFill="1" applyBorder="1" applyAlignment="1" applyProtection="1">
      <alignment horizontal="center" vertical="center"/>
      <protection hidden="1"/>
    </xf>
    <xf numFmtId="0" fontId="7" fillId="7" borderId="16" xfId="13" applyFont="1" applyFill="1" applyBorder="1" applyAlignment="1" applyProtection="1">
      <alignment horizontal="center" vertical="center" wrapText="1"/>
      <protection hidden="1"/>
    </xf>
    <xf numFmtId="164" fontId="7" fillId="4" borderId="16" xfId="13" applyNumberFormat="1" applyFont="1" applyFill="1" applyBorder="1" applyAlignment="1" applyProtection="1">
      <alignment horizontal="center" vertical="center"/>
      <protection hidden="1"/>
    </xf>
    <xf numFmtId="164" fontId="7" fillId="7" borderId="10" xfId="9" applyNumberFormat="1" applyFont="1" applyFill="1" applyBorder="1" applyAlignment="1" applyProtection="1">
      <alignment horizontal="center" vertical="center"/>
      <protection hidden="1"/>
    </xf>
    <xf numFmtId="43" fontId="7" fillId="7" borderId="2" xfId="9" applyFont="1" applyFill="1" applyBorder="1" applyAlignment="1" applyProtection="1">
      <alignment horizontal="center" vertical="center"/>
      <protection hidden="1"/>
    </xf>
    <xf numFmtId="0" fontId="7" fillId="8" borderId="0" xfId="13" applyFont="1" applyFill="1"/>
    <xf numFmtId="0" fontId="7" fillId="7" borderId="8" xfId="13" applyFont="1" applyFill="1" applyBorder="1" applyAlignment="1" applyProtection="1">
      <alignment horizontal="center" vertical="center" wrapText="1"/>
      <protection hidden="1"/>
    </xf>
    <xf numFmtId="164" fontId="7" fillId="4" borderId="0" xfId="13" applyNumberFormat="1" applyFont="1" applyFill="1" applyAlignment="1" applyProtection="1">
      <alignment horizontal="center" vertical="center"/>
      <protection hidden="1"/>
    </xf>
    <xf numFmtId="1" fontId="7" fillId="7" borderId="2" xfId="9" applyNumberFormat="1" applyFont="1" applyFill="1" applyBorder="1" applyAlignment="1" applyProtection="1">
      <alignment horizontal="center" vertical="center"/>
      <protection hidden="1"/>
    </xf>
    <xf numFmtId="0" fontId="7" fillId="3" borderId="0" xfId="13" applyFont="1" applyFill="1" applyProtection="1">
      <protection hidden="1"/>
    </xf>
    <xf numFmtId="0" fontId="7" fillId="3" borderId="11" xfId="13" applyFont="1" applyFill="1" applyBorder="1" applyProtection="1">
      <protection hidden="1"/>
    </xf>
    <xf numFmtId="0" fontId="8" fillId="7" borderId="8" xfId="13"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protection hidden="1"/>
    </xf>
    <xf numFmtId="0" fontId="7" fillId="7" borderId="2" xfId="9" applyNumberFormat="1" applyFont="1" applyFill="1" applyBorder="1" applyAlignment="1" applyProtection="1">
      <alignment horizontal="center" vertical="center"/>
      <protection hidden="1"/>
    </xf>
    <xf numFmtId="1" fontId="8" fillId="7" borderId="2" xfId="10" applyNumberFormat="1" applyFont="1" applyFill="1" applyBorder="1" applyAlignment="1" applyProtection="1">
      <alignment horizontal="center" vertical="center"/>
      <protection hidden="1"/>
    </xf>
    <xf numFmtId="0" fontId="7" fillId="7" borderId="0" xfId="13" applyFont="1" applyFill="1" applyAlignment="1" applyProtection="1">
      <alignment vertical="center" wrapText="1"/>
      <protection hidden="1"/>
    </xf>
    <xf numFmtId="0" fontId="13" fillId="0" borderId="0" xfId="13" applyFont="1" applyAlignment="1">
      <alignment wrapText="1"/>
    </xf>
    <xf numFmtId="0" fontId="13" fillId="3" borderId="0" xfId="13" applyFont="1" applyFill="1"/>
    <xf numFmtId="0" fontId="13" fillId="9" borderId="0" xfId="13" applyFont="1" applyFill="1"/>
    <xf numFmtId="0" fontId="13" fillId="0" borderId="0" xfId="13" applyFont="1"/>
    <xf numFmtId="0" fontId="13" fillId="9" borderId="0" xfId="13" applyFont="1" applyFill="1" applyAlignment="1">
      <alignment wrapText="1"/>
    </xf>
    <xf numFmtId="0" fontId="13" fillId="9" borderId="0" xfId="13" applyFont="1" applyFill="1" applyAlignment="1">
      <alignment horizontal="center" vertical="center" wrapText="1"/>
    </xf>
    <xf numFmtId="0" fontId="13" fillId="0" borderId="0" xfId="13" applyFont="1" applyAlignment="1">
      <alignment horizontal="center" vertical="center" wrapText="1"/>
    </xf>
    <xf numFmtId="15" fontId="8" fillId="6" borderId="2" xfId="13" applyNumberFormat="1" applyFont="1" applyFill="1" applyBorder="1" applyAlignment="1" applyProtection="1">
      <alignment horizontal="left" vertical="center" wrapText="1"/>
      <protection locked="0"/>
    </xf>
    <xf numFmtId="0" fontId="8" fillId="3" borderId="2" xfId="13" applyFont="1" applyFill="1" applyBorder="1" applyAlignment="1" applyProtection="1">
      <alignment horizontal="left" vertical="center" wrapText="1"/>
      <protection hidden="1"/>
    </xf>
    <xf numFmtId="166" fontId="8" fillId="7" borderId="2" xfId="15" applyNumberFormat="1" applyFont="1" applyFill="1" applyBorder="1" applyAlignment="1" applyProtection="1">
      <alignment horizontal="left" vertical="center" wrapText="1"/>
      <protection hidden="1"/>
    </xf>
    <xf numFmtId="0" fontId="10" fillId="7" borderId="0" xfId="0" applyFont="1" applyFill="1" applyAlignment="1">
      <alignment wrapText="1"/>
    </xf>
    <xf numFmtId="0" fontId="8" fillId="7" borderId="2" xfId="13" applyFont="1" applyFill="1" applyBorder="1" applyAlignment="1" applyProtection="1">
      <alignment horizontal="left" vertical="center" wrapText="1"/>
      <protection hidden="1"/>
    </xf>
    <xf numFmtId="9" fontId="8" fillId="5" borderId="2" xfId="10" applyFont="1" applyFill="1" applyBorder="1" applyAlignment="1" applyProtection="1">
      <alignment horizontal="left" vertical="center" wrapText="1"/>
      <protection hidden="1"/>
    </xf>
    <xf numFmtId="0" fontId="10" fillId="7" borderId="0" xfId="0" applyFont="1" applyFill="1" applyAlignment="1">
      <alignment vertical="center" wrapText="1"/>
    </xf>
    <xf numFmtId="0" fontId="7" fillId="7" borderId="7" xfId="13" applyFont="1" applyFill="1" applyBorder="1" applyAlignment="1" applyProtection="1">
      <alignment vertical="center" wrapText="1"/>
      <protection hidden="1"/>
    </xf>
    <xf numFmtId="0" fontId="8" fillId="6" borderId="2" xfId="13" applyFont="1" applyFill="1" applyBorder="1" applyAlignment="1" applyProtection="1">
      <alignment horizontal="center" vertical="center" wrapText="1"/>
      <protection hidden="1"/>
    </xf>
    <xf numFmtId="43" fontId="8" fillId="6" borderId="2" xfId="15" applyFont="1" applyFill="1" applyBorder="1" applyAlignment="1" applyProtection="1">
      <alignment vertical="center"/>
      <protection locked="0"/>
    </xf>
    <xf numFmtId="43" fontId="7" fillId="6" borderId="2" xfId="4" applyFont="1" applyFill="1" applyBorder="1" applyAlignment="1" applyProtection="1">
      <alignment vertical="center"/>
      <protection locked="0"/>
    </xf>
    <xf numFmtId="164" fontId="7" fillId="4" borderId="4" xfId="13" applyNumberFormat="1" applyFont="1" applyFill="1" applyBorder="1" applyAlignment="1" applyProtection="1">
      <alignment horizontal="center" vertical="center"/>
      <protection hidden="1"/>
    </xf>
    <xf numFmtId="43" fontId="7" fillId="7" borderId="4" xfId="9" applyFont="1" applyFill="1" applyBorder="1" applyAlignment="1" applyProtection="1">
      <alignment horizontal="center" vertical="center"/>
      <protection hidden="1"/>
    </xf>
    <xf numFmtId="0" fontId="7" fillId="3" borderId="4" xfId="13" applyFont="1" applyFill="1" applyBorder="1" applyProtection="1">
      <protection hidden="1"/>
    </xf>
    <xf numFmtId="0" fontId="7" fillId="9" borderId="0" xfId="13" applyFont="1" applyFill="1" applyBorder="1"/>
    <xf numFmtId="0" fontId="7" fillId="8" borderId="0" xfId="13" applyFont="1" applyFill="1" applyBorder="1"/>
    <xf numFmtId="0" fontId="8" fillId="4" borderId="8" xfId="13" applyFont="1" applyFill="1" applyBorder="1" applyProtection="1">
      <protection hidden="1"/>
    </xf>
    <xf numFmtId="0" fontId="8" fillId="3" borderId="8" xfId="13" applyFont="1" applyFill="1" applyBorder="1" applyAlignment="1" applyProtection="1">
      <alignment horizontal="center"/>
      <protection hidden="1"/>
    </xf>
    <xf numFmtId="0" fontId="8" fillId="7" borderId="2" xfId="13" applyNumberFormat="1" applyFont="1" applyFill="1" applyBorder="1" applyAlignment="1" applyProtection="1">
      <alignment horizontal="center" vertical="center"/>
      <protection hidden="1"/>
    </xf>
    <xf numFmtId="0" fontId="2" fillId="9" borderId="0" xfId="1" applyFont="1" applyFill="1" applyBorder="1"/>
    <xf numFmtId="0" fontId="2" fillId="9" borderId="11" xfId="1" applyFont="1" applyFill="1" applyBorder="1"/>
    <xf numFmtId="0" fontId="2" fillId="9" borderId="0" xfId="1" applyFont="1" applyFill="1" applyBorder="1" applyAlignment="1">
      <alignment horizontal="left"/>
    </xf>
    <xf numFmtId="14" fontId="2" fillId="9" borderId="0" xfId="1" applyNumberFormat="1" applyFont="1" applyFill="1" applyBorder="1"/>
    <xf numFmtId="0" fontId="3" fillId="9" borderId="0" xfId="13" applyFont="1" applyFill="1" applyAlignment="1">
      <alignment horizontal="left" vertical="center" wrapText="1"/>
    </xf>
    <xf numFmtId="0" fontId="3" fillId="9" borderId="0" xfId="13" applyFont="1" applyFill="1" applyAlignment="1">
      <alignment horizontal="center" vertical="center" wrapText="1"/>
    </xf>
    <xf numFmtId="0" fontId="3" fillId="0" borderId="0" xfId="13" applyFont="1" applyAlignment="1">
      <alignment horizontal="center" vertical="center" wrapText="1"/>
    </xf>
    <xf numFmtId="0" fontId="16" fillId="0" borderId="0" xfId="0" applyFont="1"/>
    <xf numFmtId="49" fontId="17" fillId="0" borderId="0" xfId="0" applyNumberFormat="1" applyFont="1"/>
    <xf numFmtId="0" fontId="17" fillId="0" borderId="0" xfId="0" applyFont="1" applyAlignment="1">
      <alignment vertical="top"/>
    </xf>
    <xf numFmtId="0" fontId="0" fillId="0" borderId="20" xfId="0" applyBorder="1"/>
    <xf numFmtId="0" fontId="15" fillId="0" borderId="0" xfId="0" applyFont="1"/>
    <xf numFmtId="0" fontId="0" fillId="0" borderId="21" xfId="0" applyBorder="1"/>
    <xf numFmtId="0" fontId="0" fillId="0" borderId="0" xfId="0" applyAlignment="1">
      <alignment vertical="center" wrapText="1"/>
    </xf>
    <xf numFmtId="0" fontId="0" fillId="0" borderId="21" xfId="0" applyBorder="1" applyAlignment="1">
      <alignment vertical="center" wrapText="1"/>
    </xf>
    <xf numFmtId="0" fontId="0" fillId="0" borderId="22" xfId="0" applyBorder="1"/>
    <xf numFmtId="0" fontId="0" fillId="0" borderId="23" xfId="0" applyBorder="1"/>
    <xf numFmtId="0" fontId="0" fillId="0" borderId="24" xfId="0" applyBorder="1"/>
    <xf numFmtId="0" fontId="15" fillId="0" borderId="17" xfId="0" applyFont="1" applyBorder="1"/>
    <xf numFmtId="0" fontId="0" fillId="0" borderId="18" xfId="0" applyBorder="1"/>
    <xf numFmtId="0" fontId="0" fillId="0" borderId="19" xfId="0" applyBorder="1"/>
    <xf numFmtId="0" fontId="15" fillId="0" borderId="20" xfId="0" applyFont="1" applyBorder="1"/>
    <xf numFmtId="0" fontId="21" fillId="9" borderId="0" xfId="2" applyFont="1" applyFill="1" applyAlignment="1" applyProtection="1">
      <alignment horizontal="left"/>
      <protection hidden="1"/>
    </xf>
    <xf numFmtId="0" fontId="3" fillId="9" borderId="0" xfId="2" applyFill="1" applyProtection="1">
      <protection hidden="1"/>
    </xf>
    <xf numFmtId="0" fontId="3" fillId="9" borderId="0" xfId="2" applyFill="1" applyAlignment="1" applyProtection="1">
      <alignment horizontal="left" vertical="top"/>
      <protection hidden="1"/>
    </xf>
    <xf numFmtId="0" fontId="3" fillId="9" borderId="25" xfId="2" applyFill="1" applyBorder="1" applyAlignment="1" applyProtection="1">
      <alignment horizontal="left" vertical="top" wrapText="1"/>
      <protection hidden="1"/>
    </xf>
    <xf numFmtId="0" fontId="3" fillId="9" borderId="0" xfId="2" applyFill="1" applyAlignment="1" applyProtection="1">
      <alignment horizontal="left" vertical="top" wrapText="1"/>
      <protection hidden="1"/>
    </xf>
    <xf numFmtId="0" fontId="7" fillId="9" borderId="0" xfId="2" applyFont="1" applyFill="1" applyAlignment="1" applyProtection="1">
      <alignment horizontal="center"/>
      <protection hidden="1"/>
    </xf>
    <xf numFmtId="0" fontId="22" fillId="9" borderId="0" xfId="2" applyFont="1" applyFill="1" applyProtection="1">
      <protection hidden="1"/>
    </xf>
    <xf numFmtId="0" fontId="23" fillId="9" borderId="0" xfId="2" applyFont="1" applyFill="1" applyProtection="1">
      <protection hidden="1"/>
    </xf>
    <xf numFmtId="0" fontId="23" fillId="9" borderId="0" xfId="2" applyFont="1" applyFill="1" applyAlignment="1" applyProtection="1">
      <alignment wrapText="1"/>
      <protection hidden="1"/>
    </xf>
    <xf numFmtId="0" fontId="22" fillId="9" borderId="0" xfId="2" applyFont="1" applyFill="1" applyAlignment="1" applyProtection="1">
      <alignment wrapText="1"/>
      <protection hidden="1"/>
    </xf>
    <xf numFmtId="0" fontId="10" fillId="9" borderId="0" xfId="0" applyFont="1" applyFill="1"/>
    <xf numFmtId="0" fontId="12" fillId="9" borderId="0" xfId="0" applyFont="1" applyFill="1"/>
    <xf numFmtId="0" fontId="25" fillId="9" borderId="0" xfId="0" applyFont="1" applyFill="1"/>
    <xf numFmtId="0" fontId="26" fillId="9" borderId="0" xfId="0" applyFont="1" applyFill="1"/>
    <xf numFmtId="0" fontId="26" fillId="9" borderId="34" xfId="0" applyFont="1" applyFill="1" applyBorder="1"/>
    <xf numFmtId="0" fontId="26" fillId="6" borderId="35" xfId="2" applyFont="1" applyFill="1" applyBorder="1" applyProtection="1">
      <protection hidden="1"/>
    </xf>
    <xf numFmtId="0" fontId="26" fillId="9" borderId="36" xfId="0" applyFont="1" applyFill="1" applyBorder="1"/>
    <xf numFmtId="0" fontId="26" fillId="6" borderId="37" xfId="2" applyFont="1" applyFill="1" applyBorder="1" applyProtection="1">
      <protection hidden="1"/>
    </xf>
    <xf numFmtId="0" fontId="28" fillId="16" borderId="27" xfId="0" applyFont="1" applyFill="1" applyBorder="1" applyAlignment="1">
      <alignment horizontal="center"/>
    </xf>
    <xf numFmtId="0" fontId="28" fillId="16" borderId="32" xfId="0" applyFont="1" applyFill="1" applyBorder="1" applyAlignment="1">
      <alignment horizontal="center"/>
    </xf>
    <xf numFmtId="1" fontId="26" fillId="7" borderId="39" xfId="0" applyNumberFormat="1" applyFont="1" applyFill="1" applyBorder="1" applyAlignment="1">
      <alignment horizontal="center" vertical="center" wrapText="1"/>
    </xf>
    <xf numFmtId="0" fontId="8" fillId="9" borderId="0" xfId="13" applyFont="1" applyFill="1" applyBorder="1" applyAlignment="1" applyProtection="1">
      <alignment vertical="center" wrapText="1"/>
      <protection hidden="1"/>
    </xf>
    <xf numFmtId="0" fontId="8" fillId="3" borderId="0" xfId="13" applyFont="1" applyFill="1" applyBorder="1" applyAlignment="1" applyProtection="1">
      <alignment vertical="center" wrapText="1"/>
      <protection hidden="1"/>
    </xf>
    <xf numFmtId="0" fontId="29" fillId="3" borderId="2" xfId="13" applyFont="1" applyFill="1" applyBorder="1" applyAlignment="1" applyProtection="1">
      <alignment horizontal="center" vertical="center" wrapText="1"/>
      <protection hidden="1"/>
    </xf>
    <xf numFmtId="164" fontId="8" fillId="5" borderId="2" xfId="9" applyNumberFormat="1" applyFont="1" applyFill="1" applyBorder="1" applyAlignment="1" applyProtection="1">
      <alignment horizontal="center" vertical="center" wrapText="1"/>
      <protection hidden="1"/>
    </xf>
    <xf numFmtId="0" fontId="29" fillId="3" borderId="2" xfId="13" applyFont="1" applyFill="1" applyBorder="1" applyAlignment="1" applyProtection="1">
      <alignment horizontal="center" vertical="center"/>
      <protection hidden="1"/>
    </xf>
    <xf numFmtId="164" fontId="8" fillId="7" borderId="2" xfId="9" applyNumberFormat="1" applyFont="1" applyFill="1" applyBorder="1" applyAlignment="1" applyProtection="1">
      <alignment horizontal="center" vertical="center" wrapText="1"/>
      <protection hidden="1"/>
    </xf>
    <xf numFmtId="1" fontId="8" fillId="5" borderId="2" xfId="9" applyNumberFormat="1"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wrapText="1"/>
      <protection hidden="1"/>
    </xf>
    <xf numFmtId="1" fontId="8" fillId="7" borderId="2" xfId="10" applyNumberFormat="1" applyFont="1" applyFill="1" applyBorder="1" applyAlignment="1" applyProtection="1">
      <alignment horizontal="center" vertical="center" wrapText="1"/>
      <protection hidden="1"/>
    </xf>
    <xf numFmtId="167" fontId="26" fillId="7" borderId="35" xfId="2" applyNumberFormat="1" applyFont="1" applyFill="1" applyBorder="1" applyProtection="1">
      <protection hidden="1"/>
    </xf>
    <xf numFmtId="167" fontId="26" fillId="7" borderId="37" xfId="2" applyNumberFormat="1" applyFont="1" applyFill="1" applyBorder="1" applyProtection="1">
      <protection hidden="1"/>
    </xf>
    <xf numFmtId="167" fontId="26" fillId="17" borderId="37" xfId="2" applyNumberFormat="1" applyFont="1" applyFill="1" applyBorder="1" applyProtection="1">
      <protection hidden="1"/>
    </xf>
    <xf numFmtId="0" fontId="26" fillId="9" borderId="26" xfId="0" applyFont="1" applyFill="1" applyBorder="1" applyAlignment="1">
      <alignment horizontal="center" vertical="center" wrapText="1"/>
    </xf>
    <xf numFmtId="1" fontId="26" fillId="7" borderId="34" xfId="0" applyNumberFormat="1" applyFont="1" applyFill="1" applyBorder="1" applyAlignment="1">
      <alignment horizontal="center" vertical="center" wrapText="1"/>
    </xf>
    <xf numFmtId="1" fontId="26" fillId="7" borderId="35" xfId="0" applyNumberFormat="1" applyFont="1" applyFill="1" applyBorder="1" applyAlignment="1">
      <alignment horizontal="center" vertical="center" wrapText="1"/>
    </xf>
    <xf numFmtId="0" fontId="26" fillId="6" borderId="40" xfId="2" applyFont="1" applyFill="1" applyBorder="1" applyAlignment="1" applyProtection="1">
      <alignment horizontal="center" vertical="center"/>
      <protection hidden="1"/>
    </xf>
    <xf numFmtId="0" fontId="26" fillId="6" borderId="2" xfId="0" applyFont="1" applyFill="1" applyBorder="1" applyAlignment="1">
      <alignment horizontal="center" vertical="center"/>
    </xf>
    <xf numFmtId="0" fontId="26" fillId="9" borderId="29" xfId="0" applyFont="1" applyFill="1" applyBorder="1" applyAlignment="1">
      <alignment horizontal="center" vertical="center"/>
    </xf>
    <xf numFmtId="0" fontId="26" fillId="9" borderId="31" xfId="0" applyFont="1" applyFill="1" applyBorder="1" applyAlignment="1">
      <alignment horizontal="center" vertical="center"/>
    </xf>
    <xf numFmtId="0" fontId="26" fillId="9" borderId="0" xfId="0" applyFont="1" applyFill="1" applyAlignment="1">
      <alignment vertical="center"/>
    </xf>
    <xf numFmtId="0" fontId="12" fillId="9" borderId="0" xfId="0" applyFont="1" applyFill="1" applyAlignment="1">
      <alignment vertical="center"/>
    </xf>
    <xf numFmtId="0" fontId="26" fillId="9" borderId="34" xfId="0" applyFont="1" applyFill="1" applyBorder="1" applyAlignment="1">
      <alignment horizontal="center" vertical="center"/>
    </xf>
    <xf numFmtId="0" fontId="26" fillId="9" borderId="36" xfId="0" applyFont="1" applyFill="1" applyBorder="1" applyAlignment="1">
      <alignment horizontal="center" vertical="center"/>
    </xf>
    <xf numFmtId="167" fontId="26" fillId="7" borderId="35" xfId="2" applyNumberFormat="1" applyFont="1" applyFill="1" applyBorder="1" applyAlignment="1" applyProtection="1">
      <alignment horizontal="center" vertical="center"/>
      <protection hidden="1"/>
    </xf>
    <xf numFmtId="167" fontId="26" fillId="7" borderId="37" xfId="2" applyNumberFormat="1" applyFont="1" applyFill="1" applyBorder="1" applyAlignment="1" applyProtection="1">
      <alignment horizontal="center" vertical="center"/>
      <protection hidden="1"/>
    </xf>
    <xf numFmtId="0" fontId="26" fillId="9" borderId="0" xfId="0" applyFont="1" applyFill="1" applyAlignment="1">
      <alignment horizontal="center" vertical="center"/>
    </xf>
    <xf numFmtId="0" fontId="25" fillId="9" borderId="0" xfId="0" applyFont="1" applyFill="1" applyAlignment="1">
      <alignment horizontal="center" vertical="center"/>
    </xf>
    <xf numFmtId="167" fontId="26" fillId="17" borderId="37" xfId="2" applyNumberFormat="1" applyFont="1" applyFill="1" applyBorder="1" applyAlignment="1" applyProtection="1">
      <alignment horizontal="center" vertical="center"/>
      <protection hidden="1"/>
    </xf>
    <xf numFmtId="0" fontId="0" fillId="0" borderId="0" xfId="0" applyAlignment="1">
      <alignment vertical="top"/>
    </xf>
    <xf numFmtId="0" fontId="28" fillId="9" borderId="0" xfId="0" applyFont="1" applyFill="1"/>
    <xf numFmtId="168" fontId="8" fillId="5" borderId="2" xfId="10" applyNumberFormat="1" applyFont="1" applyFill="1" applyBorder="1" applyAlignment="1" applyProtection="1">
      <alignment horizontal="center" vertical="center" wrapText="1"/>
      <protection hidden="1"/>
    </xf>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31" fillId="5" borderId="2" xfId="13" applyFont="1" applyFill="1" applyBorder="1" applyAlignment="1" applyProtection="1">
      <alignment horizontal="center" vertical="center" wrapText="1"/>
      <protection hidden="1"/>
    </xf>
    <xf numFmtId="0" fontId="31" fillId="7" borderId="2" xfId="13" applyFont="1" applyFill="1" applyBorder="1" applyAlignment="1" applyProtection="1">
      <alignment horizontal="center" vertical="center" wrapText="1"/>
      <protection hidden="1"/>
    </xf>
    <xf numFmtId="164" fontId="31" fillId="7" borderId="2" xfId="9" applyNumberFormat="1" applyFont="1" applyFill="1" applyBorder="1" applyAlignment="1" applyProtection="1">
      <alignment horizontal="left" vertical="center" wrapText="1"/>
      <protection hidden="1"/>
    </xf>
    <xf numFmtId="9" fontId="31" fillId="7" borderId="2" xfId="10" applyFont="1" applyFill="1" applyBorder="1" applyAlignment="1" applyProtection="1">
      <alignment horizontal="left" vertical="center" wrapText="1"/>
      <protection hidden="1"/>
    </xf>
    <xf numFmtId="0" fontId="31" fillId="7" borderId="2" xfId="13" applyFont="1" applyFill="1" applyBorder="1" applyAlignment="1" applyProtection="1">
      <alignment vertical="center" wrapText="1"/>
      <protection hidden="1"/>
    </xf>
    <xf numFmtId="0" fontId="31" fillId="5" borderId="2" xfId="9" applyNumberFormat="1" applyFont="1" applyFill="1" applyBorder="1" applyAlignment="1" applyProtection="1">
      <alignment horizontal="left" vertical="center" wrapText="1"/>
      <protection hidden="1"/>
    </xf>
    <xf numFmtId="10" fontId="8" fillId="7" borderId="2" xfId="10" applyNumberFormat="1" applyFont="1" applyFill="1" applyBorder="1" applyAlignment="1" applyProtection="1">
      <alignment vertical="center"/>
    </xf>
    <xf numFmtId="43" fontId="8" fillId="4" borderId="2" xfId="15" applyFont="1" applyFill="1" applyBorder="1" applyAlignment="1" applyProtection="1">
      <alignment vertical="center"/>
    </xf>
    <xf numFmtId="165" fontId="8" fillId="4" borderId="12" xfId="14" applyNumberFormat="1" applyFont="1" applyFill="1" applyBorder="1" applyAlignment="1" applyProtection="1">
      <alignment vertical="center"/>
      <protection hidden="1"/>
    </xf>
    <xf numFmtId="0" fontId="18" fillId="12" borderId="17" xfId="0" applyFont="1" applyFill="1" applyBorder="1" applyAlignment="1">
      <alignment horizontal="left"/>
    </xf>
    <xf numFmtId="0" fontId="18" fillId="12" borderId="18" xfId="0" applyFont="1" applyFill="1" applyBorder="1" applyAlignment="1">
      <alignment horizontal="left"/>
    </xf>
    <xf numFmtId="0" fontId="18" fillId="12" borderId="19" xfId="0" applyFont="1" applyFill="1" applyBorder="1" applyAlignment="1">
      <alignment horizontal="left"/>
    </xf>
    <xf numFmtId="0" fontId="0" fillId="0" borderId="20" xfId="0" applyBorder="1" applyAlignment="1">
      <alignment horizontal="left" wrapText="1"/>
    </xf>
    <xf numFmtId="0" fontId="0" fillId="0" borderId="0" xfId="0"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18" fillId="12" borderId="0" xfId="0" applyFont="1" applyFill="1" applyAlignment="1">
      <alignment horizontal="left"/>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0" fillId="13" borderId="0" xfId="0" applyFont="1" applyFill="1" applyAlignment="1">
      <alignment horizontal="left"/>
    </xf>
    <xf numFmtId="0" fontId="20" fillId="14" borderId="0" xfId="0" applyFont="1" applyFill="1" applyAlignment="1">
      <alignment horizontal="left"/>
    </xf>
    <xf numFmtId="0" fontId="15" fillId="7" borderId="0" xfId="0" applyFont="1" applyFill="1" applyAlignment="1">
      <alignment horizontal="left" wrapText="1"/>
    </xf>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7" fillId="3" borderId="8" xfId="13" applyFont="1" applyFill="1" applyBorder="1" applyAlignment="1" applyProtection="1">
      <alignment horizontal="center" vertical="center" wrapText="1"/>
      <protection hidden="1"/>
    </xf>
    <xf numFmtId="0" fontId="8" fillId="3" borderId="7" xfId="13" applyFont="1" applyFill="1" applyBorder="1" applyAlignment="1">
      <alignment horizontal="left" vertical="center"/>
    </xf>
    <xf numFmtId="0" fontId="8" fillId="3" borderId="4" xfId="13" applyFont="1" applyFill="1" applyBorder="1" applyAlignment="1">
      <alignment horizontal="left" vertical="center"/>
    </xf>
    <xf numFmtId="0" fontId="8" fillId="3" borderId="3" xfId="13" applyFont="1" applyFill="1" applyBorder="1" applyAlignment="1">
      <alignment horizontal="left" vertical="center"/>
    </xf>
    <xf numFmtId="0" fontId="8" fillId="3" borderId="7" xfId="13" applyFont="1" applyFill="1" applyBorder="1" applyAlignment="1" applyProtection="1">
      <alignment horizontal="left" vertical="center" wrapText="1"/>
      <protection hidden="1"/>
    </xf>
    <xf numFmtId="0" fontId="8" fillId="3" borderId="4" xfId="13" applyFont="1" applyFill="1" applyBorder="1" applyAlignment="1" applyProtection="1">
      <alignment horizontal="left" vertical="center" wrapText="1"/>
      <protection hidden="1"/>
    </xf>
    <xf numFmtId="0" fontId="8" fillId="3" borderId="3" xfId="13" applyFont="1" applyFill="1" applyBorder="1" applyAlignment="1" applyProtection="1">
      <alignment horizontal="left" vertical="center" wrapText="1"/>
      <protection hidden="1"/>
    </xf>
    <xf numFmtId="0" fontId="7" fillId="3" borderId="13" xfId="13" applyFont="1" applyFill="1" applyBorder="1" applyAlignment="1">
      <alignment horizontal="center" vertical="center" wrapText="1"/>
    </xf>
    <xf numFmtId="0" fontId="7" fillId="3" borderId="14" xfId="13" applyFont="1" applyFill="1" applyBorder="1" applyAlignment="1">
      <alignment horizontal="center" vertical="center" wrapText="1"/>
    </xf>
    <xf numFmtId="0" fontId="22" fillId="17" borderId="31" xfId="2" applyFont="1" applyFill="1" applyBorder="1" applyAlignment="1" applyProtection="1">
      <alignment wrapText="1"/>
      <protection hidden="1"/>
    </xf>
    <xf numFmtId="0" fontId="22" fillId="17" borderId="32" xfId="2" applyFont="1" applyFill="1" applyBorder="1" applyAlignment="1" applyProtection="1">
      <alignment wrapText="1"/>
      <protection hidden="1"/>
    </xf>
    <xf numFmtId="0" fontId="22" fillId="17" borderId="33" xfId="2" applyFont="1" applyFill="1" applyBorder="1" applyAlignment="1" applyProtection="1">
      <alignment wrapText="1"/>
      <protection hidden="1"/>
    </xf>
    <xf numFmtId="0" fontId="24" fillId="0" borderId="7" xfId="2" applyFont="1" applyBorder="1" applyAlignment="1">
      <alignment horizontal="left" vertical="center" wrapText="1"/>
    </xf>
    <xf numFmtId="0" fontId="24" fillId="0" borderId="4" xfId="2" applyFont="1" applyBorder="1" applyAlignment="1">
      <alignment horizontal="left" vertical="center" wrapText="1"/>
    </xf>
    <xf numFmtId="0" fontId="24" fillId="0" borderId="3" xfId="2" applyFont="1" applyBorder="1" applyAlignment="1">
      <alignment horizontal="left" vertical="center" wrapText="1"/>
    </xf>
    <xf numFmtId="0" fontId="3" fillId="15" borderId="0" xfId="2" applyFill="1" applyAlignment="1" applyProtection="1">
      <alignment horizontal="left" vertical="top" wrapText="1"/>
      <protection hidden="1"/>
    </xf>
    <xf numFmtId="0" fontId="7" fillId="9" borderId="26" xfId="2" applyFont="1" applyFill="1" applyBorder="1" applyAlignment="1" applyProtection="1">
      <alignment horizontal="center"/>
      <protection hidden="1"/>
    </xf>
    <xf numFmtId="0" fontId="7" fillId="9" borderId="27" xfId="2" applyFont="1" applyFill="1" applyBorder="1" applyAlignment="1" applyProtection="1">
      <alignment horizontal="center"/>
      <protection hidden="1"/>
    </xf>
    <xf numFmtId="0" fontId="7" fillId="9" borderId="28" xfId="2" applyFont="1" applyFill="1" applyBorder="1" applyAlignment="1" applyProtection="1">
      <alignment horizontal="center"/>
      <protection hidden="1"/>
    </xf>
    <xf numFmtId="0" fontId="22" fillId="15" borderId="29" xfId="2" applyFont="1" applyFill="1" applyBorder="1" applyAlignment="1" applyProtection="1">
      <protection hidden="1"/>
    </xf>
    <xf numFmtId="0" fontId="22" fillId="15" borderId="4" xfId="2" applyFont="1" applyFill="1" applyBorder="1" applyAlignment="1" applyProtection="1">
      <protection hidden="1"/>
    </xf>
    <xf numFmtId="0" fontId="22" fillId="15" borderId="30" xfId="2" applyFont="1" applyFill="1" applyBorder="1" applyAlignment="1" applyProtection="1">
      <protection hidden="1"/>
    </xf>
    <xf numFmtId="0" fontId="23" fillId="6" borderId="29" xfId="2" applyFont="1" applyFill="1" applyBorder="1" applyAlignment="1" applyProtection="1">
      <protection hidden="1"/>
    </xf>
    <xf numFmtId="0" fontId="23" fillId="6" borderId="4" xfId="2" applyFont="1" applyFill="1" applyBorder="1" applyAlignment="1" applyProtection="1">
      <protection hidden="1"/>
    </xf>
    <xf numFmtId="0" fontId="23" fillId="6" borderId="30" xfId="2" applyFont="1" applyFill="1" applyBorder="1" applyAlignment="1" applyProtection="1">
      <protection hidden="1"/>
    </xf>
    <xf numFmtId="0" fontId="23" fillId="7" borderId="29" xfId="2" applyFont="1" applyFill="1" applyBorder="1" applyAlignment="1" applyProtection="1">
      <alignment wrapText="1"/>
      <protection hidden="1"/>
    </xf>
    <xf numFmtId="0" fontId="23" fillId="7" borderId="4" xfId="2" applyFont="1" applyFill="1" applyBorder="1" applyAlignment="1" applyProtection="1">
      <alignment wrapText="1"/>
      <protection hidden="1"/>
    </xf>
    <xf numFmtId="0" fontId="23" fillId="7" borderId="30" xfId="2" applyFont="1" applyFill="1" applyBorder="1" applyAlignment="1" applyProtection="1">
      <alignment wrapText="1"/>
      <protection hidden="1"/>
    </xf>
    <xf numFmtId="0" fontId="23" fillId="16" borderId="29" xfId="2" applyFont="1" applyFill="1" applyBorder="1" applyAlignment="1" applyProtection="1">
      <alignment wrapText="1"/>
      <protection hidden="1"/>
    </xf>
    <xf numFmtId="0" fontId="23" fillId="16" borderId="4" xfId="2" applyFont="1" applyFill="1" applyBorder="1" applyAlignment="1" applyProtection="1">
      <alignment wrapText="1"/>
      <protection hidden="1"/>
    </xf>
    <xf numFmtId="0" fontId="23" fillId="16" borderId="30" xfId="2" applyFont="1" applyFill="1" applyBorder="1" applyAlignment="1" applyProtection="1">
      <alignment wrapText="1"/>
      <protection hidden="1"/>
    </xf>
    <xf numFmtId="0" fontId="26" fillId="15" borderId="38" xfId="0" applyFont="1" applyFill="1" applyBorder="1" applyAlignment="1">
      <alignment vertical="center" wrapText="1"/>
    </xf>
    <xf numFmtId="0" fontId="28" fillId="16" borderId="41" xfId="0" applyFont="1" applyFill="1" applyBorder="1" applyAlignment="1">
      <alignment horizontal="center" vertical="center"/>
    </xf>
    <xf numFmtId="0" fontId="28" fillId="16" borderId="39" xfId="0" applyFont="1" applyFill="1" applyBorder="1" applyAlignment="1">
      <alignment horizontal="center" vertical="center"/>
    </xf>
  </cellXfs>
  <cellStyles count="32">
    <cellStyle name="Check Cell" xfId="1" builtinId="23"/>
    <cellStyle name="Comma" xfId="9" builtinId="3"/>
    <cellStyle name="Comma 2" xfId="4" xr:uid="{00000000-0005-0000-0000-000002000000}"/>
    <cellStyle name="Comma 2 2" xfId="15" xr:uid="{00000000-0005-0000-0000-000003000000}"/>
    <cellStyle name="Comma 3" xfId="5" xr:uid="{00000000-0005-0000-0000-000004000000}"/>
    <cellStyle name="Followed Hyperlink" xfId="31" builtinId="9" hidden="1"/>
    <cellStyle name="Followed Hyperlink" xfId="19" builtinId="9" hidden="1"/>
    <cellStyle name="Followed Hyperlink" xfId="27" builtinId="9" hidden="1"/>
    <cellStyle name="Followed Hyperlink" xfId="25" builtinId="9" hidden="1"/>
    <cellStyle name="Followed Hyperlink" xfId="17" builtinId="9" hidden="1"/>
    <cellStyle name="Followed Hyperlink" xfId="12" builtinId="9" hidden="1"/>
    <cellStyle name="Followed Hyperlink" xfId="29" builtinId="9" hidden="1"/>
    <cellStyle name="Followed Hyperlink" xfId="23" builtinId="9" hidden="1"/>
    <cellStyle name="Followed Hyperlink" xfId="21" builtinId="9" hidden="1"/>
    <cellStyle name="Hyperlink" xfId="20" builtinId="8" hidden="1"/>
    <cellStyle name="Hyperlink" xfId="28" builtinId="8" hidden="1"/>
    <cellStyle name="Hyperlink" xfId="24" builtinId="8" hidden="1"/>
    <cellStyle name="Hyperlink" xfId="26" builtinId="8" hidden="1"/>
    <cellStyle name="Hyperlink" xfId="16" builtinId="8" hidden="1"/>
    <cellStyle name="Hyperlink" xfId="30" builtinId="8" hidden="1"/>
    <cellStyle name="Hyperlink" xfId="11" builtinId="8" hidden="1"/>
    <cellStyle name="Hyperlink" xfId="22" builtinId="8" hidden="1"/>
    <cellStyle name="Hyperlink" xfId="18" builtinId="8" hidden="1"/>
    <cellStyle name="Normal" xfId="0" builtinId="0"/>
    <cellStyle name="Normal 2" xfId="2" xr:uid="{00000000-0005-0000-0000-000018000000}"/>
    <cellStyle name="Normal 3" xfId="6" xr:uid="{00000000-0005-0000-0000-000019000000}"/>
    <cellStyle name="Normal 4" xfId="8" xr:uid="{00000000-0005-0000-0000-00001A000000}"/>
    <cellStyle name="Normal 4 2" xfId="13" xr:uid="{00000000-0005-0000-0000-00001B000000}"/>
    <cellStyle name="Normal 5" xfId="7" xr:uid="{00000000-0005-0000-0000-00001C000000}"/>
    <cellStyle name="Percent" xfId="10" builtinId="5"/>
    <cellStyle name="Percent 2" xfId="3" xr:uid="{00000000-0005-0000-0000-00001E000000}"/>
    <cellStyle name="Percent 2 2" xfId="14" xr:uid="{00000000-0005-0000-0000-00001F000000}"/>
  </cellStyles>
  <dxfs count="1">
    <dxf>
      <font>
        <strike val="0"/>
        <color theme="0"/>
      </font>
      <border>
        <left/>
        <right/>
        <top/>
        <bottom/>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355112</xdr:colOff>
      <xdr:row>0</xdr:row>
      <xdr:rowOff>47627</xdr:rowOff>
    </xdr:from>
    <xdr:to>
      <xdr:col>16</xdr:col>
      <xdr:colOff>1084634</xdr:colOff>
      <xdr:row>2</xdr:row>
      <xdr:rowOff>127000</xdr:rowOff>
    </xdr:to>
    <xdr:pic>
      <xdr:nvPicPr>
        <xdr:cNvPr id="2" name="Picture 1">
          <a:extLst>
            <a:ext uri="{FF2B5EF4-FFF2-40B4-BE49-F238E27FC236}">
              <a16:creationId xmlns:a16="http://schemas.microsoft.com/office/drawing/2014/main" id="{43D00D2A-E783-4F89-AF79-E0E7B70394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3562" y="47627"/>
          <a:ext cx="729522" cy="10636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imateregistry-my.sharepoint.com/Public/Policy/Grassland/GrassTool/v2.0d/DRAFT_Climate_Action_Reserve_GrassTool_Beta_v2.0d_(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s"/>
      <sheetName val="Calculations"/>
      <sheetName val="Report"/>
      <sheetName val="EF Summary"/>
      <sheetName val="Constants"/>
      <sheetName val="MLRAs"/>
      <sheetName val="Counties"/>
      <sheetName val="Baseline EFs"/>
      <sheetName val="Project EFs"/>
      <sheetName val="Grazing"/>
      <sheetName val="eGRID"/>
      <sheetName val="DFσ"/>
    </sheetNames>
    <sheetDataSet>
      <sheetData sheetId="0"/>
      <sheetData sheetId="1" refreshError="1"/>
      <sheetData sheetId="2" refreshError="1"/>
      <sheetData sheetId="3" refreshError="1"/>
      <sheetData sheetId="4">
        <row r="8">
          <cell r="A8" t="str">
            <v>Year 1-10</v>
          </cell>
          <cell r="D8">
            <v>0</v>
          </cell>
          <cell r="F8">
            <v>0</v>
          </cell>
          <cell r="H8">
            <v>0</v>
          </cell>
          <cell r="J8">
            <v>0</v>
          </cell>
          <cell r="L8">
            <v>0</v>
          </cell>
          <cell r="N8">
            <v>0</v>
          </cell>
          <cell r="P8">
            <v>0</v>
          </cell>
          <cell r="R8">
            <v>0</v>
          </cell>
          <cell r="T8">
            <v>0</v>
          </cell>
          <cell r="V8">
            <v>0</v>
          </cell>
        </row>
        <row r="9">
          <cell r="A9" t="str">
            <v>Year 11-20</v>
          </cell>
          <cell r="D9">
            <v>0</v>
          </cell>
          <cell r="F9">
            <v>0</v>
          </cell>
          <cell r="H9">
            <v>0</v>
          </cell>
          <cell r="J9">
            <v>0</v>
          </cell>
          <cell r="L9">
            <v>0</v>
          </cell>
          <cell r="N9">
            <v>0</v>
          </cell>
          <cell r="P9">
            <v>0</v>
          </cell>
          <cell r="R9">
            <v>0</v>
          </cell>
          <cell r="T9">
            <v>0</v>
          </cell>
          <cell r="V9">
            <v>0</v>
          </cell>
        </row>
        <row r="10">
          <cell r="A10" t="str">
            <v>Year 21-30</v>
          </cell>
          <cell r="D10">
            <v>0</v>
          </cell>
          <cell r="F10">
            <v>0</v>
          </cell>
          <cell r="H10">
            <v>0</v>
          </cell>
          <cell r="J10">
            <v>0</v>
          </cell>
          <cell r="L10">
            <v>0</v>
          </cell>
          <cell r="N10">
            <v>0</v>
          </cell>
          <cell r="P10">
            <v>0</v>
          </cell>
          <cell r="R10">
            <v>0</v>
          </cell>
          <cell r="T10">
            <v>0</v>
          </cell>
          <cell r="V10">
            <v>0</v>
          </cell>
        </row>
        <row r="11">
          <cell r="A11" t="str">
            <v>Year 31-40</v>
          </cell>
          <cell r="D11">
            <v>0</v>
          </cell>
          <cell r="F11">
            <v>0</v>
          </cell>
          <cell r="H11">
            <v>0</v>
          </cell>
          <cell r="J11">
            <v>0</v>
          </cell>
          <cell r="L11">
            <v>0</v>
          </cell>
          <cell r="N11">
            <v>0</v>
          </cell>
          <cell r="P11">
            <v>0</v>
          </cell>
          <cell r="R11">
            <v>0</v>
          </cell>
          <cell r="T11">
            <v>0</v>
          </cell>
          <cell r="V11">
            <v>0</v>
          </cell>
        </row>
        <row r="12">
          <cell r="A12" t="str">
            <v>Year 41-50</v>
          </cell>
          <cell r="D12">
            <v>0</v>
          </cell>
          <cell r="F12">
            <v>0</v>
          </cell>
          <cell r="H12">
            <v>0</v>
          </cell>
          <cell r="J12">
            <v>0</v>
          </cell>
          <cell r="L12">
            <v>0</v>
          </cell>
          <cell r="N12">
            <v>0</v>
          </cell>
          <cell r="P12">
            <v>0</v>
          </cell>
          <cell r="R12">
            <v>0</v>
          </cell>
          <cell r="T12">
            <v>0</v>
          </cell>
          <cell r="V12">
            <v>0</v>
          </cell>
        </row>
        <row r="14">
          <cell r="A14" t="str">
            <v>Year 1-10</v>
          </cell>
          <cell r="D14">
            <v>0</v>
          </cell>
          <cell r="F14">
            <v>0</v>
          </cell>
          <cell r="H14">
            <v>0</v>
          </cell>
          <cell r="J14">
            <v>0</v>
          </cell>
          <cell r="L14">
            <v>0</v>
          </cell>
          <cell r="N14">
            <v>0</v>
          </cell>
          <cell r="P14">
            <v>0</v>
          </cell>
          <cell r="R14">
            <v>0</v>
          </cell>
          <cell r="T14">
            <v>0</v>
          </cell>
          <cell r="V14">
            <v>0</v>
          </cell>
        </row>
        <row r="15">
          <cell r="A15" t="str">
            <v>Year 11-20</v>
          </cell>
          <cell r="D15">
            <v>0</v>
          </cell>
          <cell r="F15">
            <v>0</v>
          </cell>
          <cell r="H15">
            <v>0</v>
          </cell>
          <cell r="J15">
            <v>0</v>
          </cell>
          <cell r="L15">
            <v>0</v>
          </cell>
          <cell r="N15">
            <v>0</v>
          </cell>
          <cell r="P15">
            <v>0</v>
          </cell>
          <cell r="R15">
            <v>0</v>
          </cell>
          <cell r="T15">
            <v>0</v>
          </cell>
          <cell r="V15">
            <v>0</v>
          </cell>
        </row>
        <row r="16">
          <cell r="A16" t="str">
            <v>Year 21-30</v>
          </cell>
          <cell r="D16">
            <v>0</v>
          </cell>
          <cell r="F16">
            <v>0</v>
          </cell>
          <cell r="H16">
            <v>0</v>
          </cell>
          <cell r="J16">
            <v>0</v>
          </cell>
          <cell r="L16">
            <v>0</v>
          </cell>
          <cell r="N16">
            <v>0</v>
          </cell>
          <cell r="P16">
            <v>0</v>
          </cell>
          <cell r="R16">
            <v>0</v>
          </cell>
          <cell r="T16">
            <v>0</v>
          </cell>
          <cell r="V16">
            <v>0</v>
          </cell>
        </row>
        <row r="17">
          <cell r="A17" t="str">
            <v>Year 31-40</v>
          </cell>
          <cell r="D17">
            <v>0</v>
          </cell>
          <cell r="F17">
            <v>0</v>
          </cell>
          <cell r="H17">
            <v>0</v>
          </cell>
          <cell r="J17">
            <v>0</v>
          </cell>
          <cell r="L17">
            <v>0</v>
          </cell>
          <cell r="N17">
            <v>0</v>
          </cell>
          <cell r="P17">
            <v>0</v>
          </cell>
          <cell r="R17">
            <v>0</v>
          </cell>
          <cell r="T17">
            <v>0</v>
          </cell>
          <cell r="V17">
            <v>0</v>
          </cell>
        </row>
        <row r="18">
          <cell r="A18" t="str">
            <v>Year 41-50</v>
          </cell>
          <cell r="D18">
            <v>0</v>
          </cell>
          <cell r="F18">
            <v>0</v>
          </cell>
          <cell r="H18">
            <v>0</v>
          </cell>
          <cell r="J18">
            <v>0</v>
          </cell>
          <cell r="L18">
            <v>0</v>
          </cell>
          <cell r="N18">
            <v>0</v>
          </cell>
          <cell r="P18">
            <v>0</v>
          </cell>
          <cell r="R18">
            <v>0</v>
          </cell>
          <cell r="T18">
            <v>0</v>
          </cell>
          <cell r="V18">
            <v>0</v>
          </cell>
        </row>
        <row r="24">
          <cell r="A24" t="str">
            <v>Year 1-10</v>
          </cell>
          <cell r="D24">
            <v>0</v>
          </cell>
          <cell r="F24">
            <v>0</v>
          </cell>
          <cell r="H24">
            <v>0</v>
          </cell>
          <cell r="J24">
            <v>0</v>
          </cell>
          <cell r="L24">
            <v>0</v>
          </cell>
          <cell r="N24">
            <v>0</v>
          </cell>
          <cell r="P24">
            <v>0</v>
          </cell>
          <cell r="R24">
            <v>0</v>
          </cell>
          <cell r="T24">
            <v>0</v>
          </cell>
          <cell r="V24">
            <v>0</v>
          </cell>
        </row>
        <row r="25">
          <cell r="A25" t="str">
            <v>Year 11-20</v>
          </cell>
          <cell r="D25">
            <v>0</v>
          </cell>
          <cell r="F25">
            <v>0</v>
          </cell>
          <cell r="H25">
            <v>0</v>
          </cell>
          <cell r="J25">
            <v>0</v>
          </cell>
          <cell r="L25">
            <v>0</v>
          </cell>
          <cell r="N25">
            <v>0</v>
          </cell>
          <cell r="P25">
            <v>0</v>
          </cell>
          <cell r="R25">
            <v>0</v>
          </cell>
          <cell r="T25">
            <v>0</v>
          </cell>
          <cell r="V25">
            <v>0</v>
          </cell>
        </row>
        <row r="26">
          <cell r="A26" t="str">
            <v>Year 21-30</v>
          </cell>
          <cell r="D26">
            <v>0</v>
          </cell>
          <cell r="F26">
            <v>0</v>
          </cell>
          <cell r="H26">
            <v>0</v>
          </cell>
          <cell r="J26">
            <v>0</v>
          </cell>
          <cell r="L26">
            <v>0</v>
          </cell>
          <cell r="N26">
            <v>0</v>
          </cell>
          <cell r="P26">
            <v>0</v>
          </cell>
          <cell r="R26">
            <v>0</v>
          </cell>
          <cell r="T26">
            <v>0</v>
          </cell>
          <cell r="V26">
            <v>0</v>
          </cell>
        </row>
        <row r="27">
          <cell r="A27" t="str">
            <v>Year 31-40</v>
          </cell>
          <cell r="D27">
            <v>0</v>
          </cell>
          <cell r="F27">
            <v>0</v>
          </cell>
          <cell r="H27">
            <v>0</v>
          </cell>
          <cell r="J27">
            <v>0</v>
          </cell>
          <cell r="L27">
            <v>0</v>
          </cell>
          <cell r="N27">
            <v>0</v>
          </cell>
          <cell r="P27">
            <v>0</v>
          </cell>
          <cell r="R27">
            <v>0</v>
          </cell>
          <cell r="T27">
            <v>0</v>
          </cell>
          <cell r="V27">
            <v>0</v>
          </cell>
        </row>
        <row r="28">
          <cell r="A28" t="str">
            <v>Year 41-50</v>
          </cell>
          <cell r="D28">
            <v>0</v>
          </cell>
          <cell r="F28">
            <v>0</v>
          </cell>
          <cell r="H28">
            <v>0</v>
          </cell>
          <cell r="J28">
            <v>0</v>
          </cell>
          <cell r="L28">
            <v>0</v>
          </cell>
          <cell r="N28">
            <v>0</v>
          </cell>
          <cell r="P28">
            <v>0</v>
          </cell>
          <cell r="R28">
            <v>0</v>
          </cell>
          <cell r="T28">
            <v>0</v>
          </cell>
          <cell r="V28">
            <v>0</v>
          </cell>
        </row>
      </sheetData>
      <sheetData sheetId="5">
        <row r="5">
          <cell r="B5">
            <v>25</v>
          </cell>
        </row>
        <row r="6">
          <cell r="B6">
            <v>298</v>
          </cell>
        </row>
      </sheetData>
      <sheetData sheetId="6">
        <row r="2">
          <cell r="A2" t="str">
            <v>1: Northern Pacific Coast Range, Foothills, and Valleys</v>
          </cell>
          <cell r="F2" t="str">
            <v>Fine</v>
          </cell>
          <cell r="H2" t="str">
            <v>10-30</v>
          </cell>
        </row>
        <row r="3">
          <cell r="A3" t="str">
            <v>2: Willamette and Puget Sound Valleys</v>
          </cell>
          <cell r="F3" t="str">
            <v>Medium</v>
          </cell>
          <cell r="H3" t="str">
            <v>30+</v>
          </cell>
        </row>
        <row r="4">
          <cell r="A4" t="str">
            <v>3: Olympic and Cascade Mountains</v>
          </cell>
          <cell r="F4" t="str">
            <v>Coarse</v>
          </cell>
        </row>
        <row r="5">
          <cell r="A5" t="str">
            <v>4A: Sitka Spruce Belt</v>
          </cell>
        </row>
        <row r="6">
          <cell r="A6" t="str">
            <v>4B: Coastal Redwood Belt</v>
          </cell>
        </row>
        <row r="7">
          <cell r="A7" t="str">
            <v>5: Siskiyou-Trinity Area</v>
          </cell>
        </row>
        <row r="8">
          <cell r="A8" t="str">
            <v>6: Cascade Mountains, Eastern Slope</v>
          </cell>
        </row>
        <row r="9">
          <cell r="A9" t="str">
            <v>7: Columbia Basin</v>
          </cell>
        </row>
        <row r="10">
          <cell r="A10" t="str">
            <v>8: Columbia Plateau</v>
          </cell>
        </row>
        <row r="11">
          <cell r="A11" t="str">
            <v>9: Palouse and Nez Perce Prairies</v>
          </cell>
        </row>
        <row r="12">
          <cell r="A12" t="str">
            <v>10: Central Rocky and Blue Mountain Foothills</v>
          </cell>
        </row>
        <row r="13">
          <cell r="A13" t="str">
            <v>11: Snake River Plains</v>
          </cell>
        </row>
        <row r="14">
          <cell r="A14" t="str">
            <v>12: Lost River Valleys and Mountains</v>
          </cell>
        </row>
        <row r="15">
          <cell r="A15" t="str">
            <v>13: Eastern Idaho Plateaus</v>
          </cell>
        </row>
        <row r="16">
          <cell r="A16" t="str">
            <v>14: Central California Coastal Valleys</v>
          </cell>
        </row>
        <row r="17">
          <cell r="A17" t="str">
            <v>15: Central California Coast Range</v>
          </cell>
        </row>
        <row r="18">
          <cell r="A18" t="str">
            <v>16: California Delta</v>
          </cell>
        </row>
        <row r="19">
          <cell r="A19" t="str">
            <v>17: Sacramento and San Joaquin Valleys</v>
          </cell>
        </row>
        <row r="20">
          <cell r="A20" t="str">
            <v>18: Sierra Nevada Foothills</v>
          </cell>
        </row>
        <row r="21">
          <cell r="A21" t="str">
            <v>19: Southern California Coastal Plain</v>
          </cell>
        </row>
        <row r="22">
          <cell r="A22" t="str">
            <v>20: Southern California Mountains</v>
          </cell>
        </row>
        <row r="23">
          <cell r="A23" t="str">
            <v>21: Klamath and Shasta Valleys and Basins</v>
          </cell>
        </row>
        <row r="24">
          <cell r="A24" t="str">
            <v>22A: Sierra Nevada Mountains</v>
          </cell>
        </row>
        <row r="25">
          <cell r="A25" t="str">
            <v>22B: Southern Cascade Mountains</v>
          </cell>
        </row>
        <row r="26">
          <cell r="A26" t="str">
            <v>23: Malheur High Plateau</v>
          </cell>
        </row>
        <row r="27">
          <cell r="A27" t="str">
            <v>24: Humboldt Area</v>
          </cell>
        </row>
        <row r="28">
          <cell r="A28" t="str">
            <v>25: Owyhee High Plateau</v>
          </cell>
        </row>
        <row r="29">
          <cell r="A29" t="str">
            <v>26: Carson Basin and Mountains</v>
          </cell>
        </row>
        <row r="30">
          <cell r="A30" t="str">
            <v>27: Fallon-Lovelock Area</v>
          </cell>
        </row>
        <row r="31">
          <cell r="A31" t="str">
            <v>28A: Great Salt Lake Area</v>
          </cell>
        </row>
        <row r="32">
          <cell r="A32" t="str">
            <v>28B: Central Nevada Basin And Range</v>
          </cell>
        </row>
        <row r="33">
          <cell r="A33" t="str">
            <v>29: Southern Nevada Basin and Range</v>
          </cell>
        </row>
        <row r="34">
          <cell r="A34" t="str">
            <v>30: Mojave Desert</v>
          </cell>
        </row>
        <row r="35">
          <cell r="A35" t="str">
            <v>31: Lower Colorado Desert</v>
          </cell>
        </row>
        <row r="36">
          <cell r="A36" t="str">
            <v>32: Northern Intermountain Desertic Basins</v>
          </cell>
        </row>
        <row r="37">
          <cell r="A37" t="str">
            <v>34A: Cool Central Desertic Basins and Plateaus</v>
          </cell>
        </row>
        <row r="38">
          <cell r="A38" t="str">
            <v>34B: Warm Central Desertic Basins and Plateaus</v>
          </cell>
        </row>
        <row r="39">
          <cell r="A39" t="str">
            <v>35: Colorado Plateau</v>
          </cell>
        </row>
        <row r="40">
          <cell r="A40" t="str">
            <v>36: Southwestern Plateaus, Mesas, and Foothills</v>
          </cell>
        </row>
        <row r="41">
          <cell r="A41" t="str">
            <v>38: Mogollon Transition</v>
          </cell>
        </row>
        <row r="42">
          <cell r="A42" t="str">
            <v>39: Arizona and New Mexico Mountains</v>
          </cell>
        </row>
        <row r="43">
          <cell r="A43" t="str">
            <v>40: Sonoran Basin and Range</v>
          </cell>
        </row>
        <row r="44">
          <cell r="A44" t="str">
            <v>41: Southeastern Arizona Basin and Range</v>
          </cell>
        </row>
        <row r="45">
          <cell r="A45" t="str">
            <v>42: Southern Desertic Basins, Plains, and Mountains</v>
          </cell>
        </row>
        <row r="46">
          <cell r="A46" t="str">
            <v>43A: Northern Rocky Mountains</v>
          </cell>
        </row>
        <row r="47">
          <cell r="A47" t="str">
            <v>43B: Central Rocky Mountains</v>
          </cell>
        </row>
        <row r="48">
          <cell r="A48" t="str">
            <v>43C: Blue and Seven Devils Mountains</v>
          </cell>
        </row>
        <row r="49">
          <cell r="A49" t="str">
            <v>44: Northern Rocky Mountain Valleys</v>
          </cell>
        </row>
        <row r="50">
          <cell r="A50" t="str">
            <v>46: Northern Rocky Mountain Foothills</v>
          </cell>
        </row>
        <row r="51">
          <cell r="A51" t="str">
            <v>47: Wasatch and Uinta Mountains</v>
          </cell>
        </row>
        <row r="52">
          <cell r="A52" t="str">
            <v>48A: Southern Rocky Mountains</v>
          </cell>
        </row>
        <row r="53">
          <cell r="A53" t="str">
            <v>48B: Southern Rocky Mountain Parks</v>
          </cell>
        </row>
        <row r="54">
          <cell r="A54" t="str">
            <v>49: Southern Rocky Mountain Foothills</v>
          </cell>
        </row>
        <row r="55">
          <cell r="A55" t="str">
            <v>51: High Intermountain Valleys</v>
          </cell>
        </row>
        <row r="56">
          <cell r="A56" t="str">
            <v>52: Brown Glaciated Plain</v>
          </cell>
        </row>
        <row r="57">
          <cell r="A57" t="str">
            <v>53A: Northern Dark Brown Glaciated Plains</v>
          </cell>
        </row>
        <row r="58">
          <cell r="A58" t="str">
            <v>53B: Central Dark Brown Glaciated Plains</v>
          </cell>
        </row>
        <row r="59">
          <cell r="A59" t="str">
            <v>53C: Southern Dark Brown Glaciated Plains</v>
          </cell>
        </row>
        <row r="60">
          <cell r="A60" t="str">
            <v>54: Rolling Soft Shale Plain</v>
          </cell>
        </row>
        <row r="61">
          <cell r="A61" t="str">
            <v>55A: Northern Black Glaciated Plains</v>
          </cell>
        </row>
        <row r="62">
          <cell r="A62" t="str">
            <v>55B: Central Black Glaciated Plains</v>
          </cell>
        </row>
        <row r="63">
          <cell r="A63" t="str">
            <v>55C: Southern Black Glaciated Plains</v>
          </cell>
        </row>
        <row r="64">
          <cell r="A64" t="str">
            <v>56: Red River Valley of the North</v>
          </cell>
        </row>
        <row r="65">
          <cell r="A65" t="str">
            <v>57: Northern Minnesota Gray Drift</v>
          </cell>
        </row>
        <row r="66">
          <cell r="A66" t="str">
            <v>58A: Northern Rolling High Plains, Northern Part</v>
          </cell>
        </row>
        <row r="67">
          <cell r="A67" t="str">
            <v>58B: Northern Rolling High Plains, Southern Part</v>
          </cell>
        </row>
        <row r="68">
          <cell r="A68" t="str">
            <v>58C: Northern Rolling High Plains, Northeastern Part</v>
          </cell>
        </row>
        <row r="69">
          <cell r="A69" t="str">
            <v>58D: Northern Rolling High Plains, Eastern Part</v>
          </cell>
        </row>
        <row r="70">
          <cell r="A70" t="str">
            <v>60A: Pierre Shale Plains</v>
          </cell>
        </row>
        <row r="71">
          <cell r="A71" t="str">
            <v>60B: Pierre Shale Plains, Northern Part</v>
          </cell>
        </row>
        <row r="72">
          <cell r="A72" t="str">
            <v>61: Black Hills Foot Slopes</v>
          </cell>
        </row>
        <row r="73">
          <cell r="A73" t="str">
            <v>62: Black Hills</v>
          </cell>
        </row>
        <row r="74">
          <cell r="A74" t="str">
            <v>63A: Northern Rolling Pierre Shale Plains</v>
          </cell>
        </row>
        <row r="75">
          <cell r="A75" t="str">
            <v>63B: Southern Rolling Pierre Shale Plains</v>
          </cell>
        </row>
        <row r="76">
          <cell r="A76" t="str">
            <v>64: Mixed Sandy and Silty Tableland and Badlands</v>
          </cell>
        </row>
        <row r="77">
          <cell r="A77" t="str">
            <v>65: Nebraska Sand Hills</v>
          </cell>
        </row>
        <row r="78">
          <cell r="A78" t="str">
            <v>66: Dakota-Nebraska Eroded Tableland</v>
          </cell>
        </row>
        <row r="79">
          <cell r="A79" t="str">
            <v>67A: Central High Plains, Northern Part</v>
          </cell>
        </row>
        <row r="80">
          <cell r="A80" t="str">
            <v>67B: Central High Plains, Southern Part</v>
          </cell>
        </row>
        <row r="81">
          <cell r="A81" t="str">
            <v>69: Upper Arkansas Valley Rolling Plains</v>
          </cell>
        </row>
        <row r="82">
          <cell r="A82" t="str">
            <v>70A: Canadian River Plains and Valleys</v>
          </cell>
        </row>
        <row r="83">
          <cell r="A83" t="str">
            <v>70B: Upper Pecos River Valley</v>
          </cell>
        </row>
        <row r="84">
          <cell r="A84" t="str">
            <v>70C: Central New Mexico Highlands</v>
          </cell>
        </row>
        <row r="85">
          <cell r="A85" t="str">
            <v>70D: Southern Desert Foothills</v>
          </cell>
        </row>
        <row r="86">
          <cell r="A86" t="str">
            <v>71: Central Nebraska Loess Hills</v>
          </cell>
        </row>
        <row r="87">
          <cell r="A87" t="str">
            <v>72: Central High Tableland</v>
          </cell>
        </row>
        <row r="88">
          <cell r="A88" t="str">
            <v>73: Rolling Plains and Breaks</v>
          </cell>
        </row>
        <row r="89">
          <cell r="A89" t="str">
            <v>74: Central Kansas Sandstone Hills</v>
          </cell>
        </row>
        <row r="90">
          <cell r="A90" t="str">
            <v>75: Central Loess Plains</v>
          </cell>
        </row>
        <row r="91">
          <cell r="A91" t="str">
            <v>76: Bluestem Hills</v>
          </cell>
        </row>
        <row r="92">
          <cell r="A92" t="str">
            <v>77A: Southern High Plains, Northern Part</v>
          </cell>
        </row>
        <row r="93">
          <cell r="A93" t="str">
            <v>77B: Southern High Plains, Northwestern Part</v>
          </cell>
        </row>
        <row r="94">
          <cell r="A94" t="str">
            <v>77C: Southern High Plains, Southern Part</v>
          </cell>
        </row>
        <row r="95">
          <cell r="A95" t="str">
            <v>77D: Southern High Plains, Southwestern Part</v>
          </cell>
        </row>
        <row r="96">
          <cell r="A96" t="str">
            <v>77E: Southern High Plains, Breaks</v>
          </cell>
        </row>
        <row r="97">
          <cell r="A97" t="str">
            <v>78A: Rolling Limestone Prairie</v>
          </cell>
        </row>
        <row r="98">
          <cell r="A98" t="str">
            <v>78B: Central Rolling Red Plains, Western Part</v>
          </cell>
        </row>
        <row r="99">
          <cell r="A99" t="str">
            <v>78C: Central Rolling Red Plains, Eastern Part</v>
          </cell>
        </row>
        <row r="100">
          <cell r="A100" t="str">
            <v>79: Great Bend Sand Plains</v>
          </cell>
        </row>
        <row r="101">
          <cell r="A101" t="str">
            <v>80A: Central Rolling Red Prairies</v>
          </cell>
        </row>
        <row r="102">
          <cell r="A102" t="str">
            <v>80B: Texas North-Central Prairies</v>
          </cell>
        </row>
        <row r="103">
          <cell r="A103" t="str">
            <v>81A: Edwards Plateau, Western Part</v>
          </cell>
        </row>
        <row r="104">
          <cell r="A104" t="str">
            <v>81B: Edwards Plateau, Central Part</v>
          </cell>
        </row>
        <row r="105">
          <cell r="A105" t="str">
            <v>81C: Edwards Plateau, Eastern Part</v>
          </cell>
        </row>
        <row r="106">
          <cell r="A106" t="str">
            <v>81D: Southern Edwards Plateau</v>
          </cell>
        </row>
        <row r="107">
          <cell r="A107" t="str">
            <v>82A: Texas Central Basin</v>
          </cell>
        </row>
        <row r="108">
          <cell r="A108" t="str">
            <v>82B: Wichita Mountains</v>
          </cell>
        </row>
        <row r="109">
          <cell r="A109" t="str">
            <v>83A: Northern Rio Grande Plain</v>
          </cell>
        </row>
        <row r="110">
          <cell r="A110" t="str">
            <v>83B: Western Rio Grande Plain</v>
          </cell>
        </row>
        <row r="111">
          <cell r="A111" t="str">
            <v>83C: Central Rio Grande Plain</v>
          </cell>
        </row>
        <row r="112">
          <cell r="A112" t="str">
            <v>83D: Lower Rio Grande Plain</v>
          </cell>
        </row>
        <row r="113">
          <cell r="A113" t="str">
            <v>83E: Sandsheet Prairie</v>
          </cell>
        </row>
        <row r="114">
          <cell r="A114" t="str">
            <v>84A: North Cross Timbers</v>
          </cell>
        </row>
        <row r="115">
          <cell r="A115" t="str">
            <v>84B: West Cross Timbers</v>
          </cell>
        </row>
        <row r="116">
          <cell r="A116" t="str">
            <v>84C: East Cross Timbers</v>
          </cell>
        </row>
        <row r="117">
          <cell r="A117" t="str">
            <v>85: Grand Prairie</v>
          </cell>
        </row>
        <row r="118">
          <cell r="A118" t="str">
            <v>86A: Texas Blackland Prairie, Northern Part</v>
          </cell>
        </row>
        <row r="119">
          <cell r="A119" t="str">
            <v>86B: Texas Blackland Prairie, Southern Part</v>
          </cell>
        </row>
        <row r="120">
          <cell r="A120" t="str">
            <v>87A: Texas Claypan Area, Southern Part</v>
          </cell>
        </row>
        <row r="121">
          <cell r="A121" t="str">
            <v>87B: Texas Claypan Area, Northern Part</v>
          </cell>
        </row>
        <row r="122">
          <cell r="A122" t="str">
            <v>88: Northern Minnesota Glacial Lake Basins</v>
          </cell>
        </row>
        <row r="123">
          <cell r="A123" t="str">
            <v>89: Wisconsin Central Sands</v>
          </cell>
        </row>
        <row r="124">
          <cell r="A124" t="str">
            <v>90A: Wisconsin and Minnesota Thin Loess and Till, Northern Part</v>
          </cell>
        </row>
        <row r="125">
          <cell r="A125" t="str">
            <v>90B: Wisconsin and Minnesota Thin Loess and Till, Southern Part</v>
          </cell>
        </row>
        <row r="126">
          <cell r="A126" t="str">
            <v>91A: Central Minnesota Sandy Outwash</v>
          </cell>
        </row>
        <row r="127">
          <cell r="A127" t="str">
            <v>91B: Wisconsin and Minnesota Sandy Outwash</v>
          </cell>
        </row>
        <row r="128">
          <cell r="A128" t="str">
            <v>92: Superior Lake Plain</v>
          </cell>
        </row>
        <row r="129">
          <cell r="A129" t="str">
            <v>93A: Superior Stony and Rocky Loamy Plains and Hills, Western Part</v>
          </cell>
        </row>
        <row r="130">
          <cell r="A130" t="str">
            <v>93B: Superior Stony and Rocky Loamy Plains and Hills, Eastern Part</v>
          </cell>
        </row>
        <row r="131">
          <cell r="A131" t="str">
            <v>94A: Northern Michigan and Wisconsin Sandy Drift</v>
          </cell>
        </row>
        <row r="132">
          <cell r="A132" t="str">
            <v>94B: Michigan Eastern Upper Peninsula Sandy Drift</v>
          </cell>
        </row>
        <row r="133">
          <cell r="A133" t="str">
            <v>94C: Michigan Northern Lower Peninsula Sandy Drift</v>
          </cell>
        </row>
        <row r="134">
          <cell r="A134" t="str">
            <v>94D: Northern Highland Sandy Drift</v>
          </cell>
        </row>
        <row r="135">
          <cell r="A135" t="str">
            <v>95A: Northeastern Wisconsin Drift Plain</v>
          </cell>
        </row>
        <row r="136">
          <cell r="A136" t="str">
            <v>95B: Southern Wisconsin and Northern Illinois Drift Plain</v>
          </cell>
        </row>
        <row r="137">
          <cell r="A137" t="str">
            <v>96: Western Michigan Fruit Belt</v>
          </cell>
        </row>
        <row r="138">
          <cell r="A138" t="str">
            <v>97: Southwestern Michigan Fruit and Truck Crop Belt</v>
          </cell>
        </row>
        <row r="139">
          <cell r="A139" t="str">
            <v>98: Southern Michigan and Northern Indiana Drift Plain</v>
          </cell>
        </row>
        <row r="140">
          <cell r="A140" t="str">
            <v>99: Erie-Huron Lake Plain</v>
          </cell>
        </row>
        <row r="141">
          <cell r="A141" t="str">
            <v>101: Ontario-Erie Plain and Finger Lakes Region</v>
          </cell>
        </row>
        <row r="142">
          <cell r="A142" t="str">
            <v>102A: Rolling Till Prairie</v>
          </cell>
        </row>
        <row r="143">
          <cell r="A143" t="str">
            <v>102B: Till Plains</v>
          </cell>
        </row>
        <row r="144">
          <cell r="A144" t="str">
            <v>102C: Loess Uplands</v>
          </cell>
        </row>
        <row r="145">
          <cell r="A145" t="str">
            <v>103: Central Iowa and Minnesota Till Prairies</v>
          </cell>
        </row>
        <row r="146">
          <cell r="A146" t="str">
            <v>104: Eastern Iowa and Minnesota Till Prairies</v>
          </cell>
        </row>
        <row r="147">
          <cell r="A147" t="str">
            <v>105: Northern Mississippi Valley Loess Hills</v>
          </cell>
        </row>
        <row r="148">
          <cell r="A148" t="str">
            <v>106: Nebraska and Kansas Loess-Drift Hills</v>
          </cell>
        </row>
        <row r="149">
          <cell r="A149" t="str">
            <v>107A: Iowa and Minnesota Loess Hills</v>
          </cell>
        </row>
        <row r="150">
          <cell r="A150" t="str">
            <v>107B: Iowa and Missouri Deep Loess Hills</v>
          </cell>
        </row>
        <row r="151">
          <cell r="A151" t="str">
            <v>108A: Illinois and Iowa Deep Loess and Drift, Eastern Part</v>
          </cell>
        </row>
        <row r="152">
          <cell r="A152" t="str">
            <v>108B: Illinois and Iowa Deep Loess and Drift, East-Central Part</v>
          </cell>
        </row>
        <row r="153">
          <cell r="A153" t="str">
            <v>108C: Illinois and Iowa Deep Loess and Drift, West-Central Part</v>
          </cell>
        </row>
        <row r="154">
          <cell r="A154" t="str">
            <v>108D: Illinois and Iowa Deep Loess and Drift, Western Part</v>
          </cell>
        </row>
        <row r="155">
          <cell r="A155" t="str">
            <v>109: Iowa and Missouri Heavy Till Plain</v>
          </cell>
        </row>
        <row r="156">
          <cell r="A156" t="str">
            <v>110: Northern Illinois and Indiana Heavy Till Plain</v>
          </cell>
        </row>
        <row r="157">
          <cell r="A157" t="str">
            <v>111A: Indiana and Ohio Till Plain, Central Part</v>
          </cell>
        </row>
        <row r="158">
          <cell r="A158" t="str">
            <v>111B: Indiana and Ohio Till Plain, Northeastern Part</v>
          </cell>
        </row>
        <row r="159">
          <cell r="A159" t="str">
            <v>111C: Indiana and Ohio Till Plain, Northwestern Part</v>
          </cell>
        </row>
        <row r="160">
          <cell r="A160" t="str">
            <v>111D: Indiana and Ohio Till Plain, Western Part</v>
          </cell>
        </row>
        <row r="161">
          <cell r="A161" t="str">
            <v>111E: Indiana and Ohio Till Plain, Eastern Part</v>
          </cell>
        </row>
        <row r="162">
          <cell r="A162" t="str">
            <v>112: Cherokee Prairies</v>
          </cell>
        </row>
        <row r="163">
          <cell r="A163" t="str">
            <v>113: Central Claypan Areas</v>
          </cell>
        </row>
        <row r="164">
          <cell r="A164" t="str">
            <v>114A: Southern Illinois and Indiana Thin Loess and Till Plain, Eastern Part</v>
          </cell>
        </row>
        <row r="165">
          <cell r="A165" t="str">
            <v>114B: Southern Illinois and Indiana Thin Loess and Till Plain, Western Part</v>
          </cell>
        </row>
        <row r="166">
          <cell r="A166" t="str">
            <v>115A: Central Mississippi Valley Wooded Slopes, Eastern Part</v>
          </cell>
        </row>
        <row r="167">
          <cell r="A167" t="str">
            <v>115B: Central Mississippi Valley Wooded Slopes, Western Part</v>
          </cell>
        </row>
        <row r="168">
          <cell r="A168" t="str">
            <v>115C: Central Mississippi Valley Wooded Slopes, Northern Part</v>
          </cell>
        </row>
        <row r="169">
          <cell r="A169" t="str">
            <v>116A: Ozark Highland</v>
          </cell>
        </row>
        <row r="170">
          <cell r="A170" t="str">
            <v>116B: Springfield Plain</v>
          </cell>
        </row>
        <row r="171">
          <cell r="A171" t="str">
            <v>116C: St. Francois Knobs and Basins</v>
          </cell>
        </row>
        <row r="172">
          <cell r="A172" t="str">
            <v>117: Boston Mountains</v>
          </cell>
        </row>
        <row r="173">
          <cell r="A173" t="str">
            <v>118A: Arkansas Valley and Ridges, Eastern Part</v>
          </cell>
        </row>
        <row r="174">
          <cell r="A174" t="str">
            <v>118B: Arkansas Valley and Ridges, Western Part</v>
          </cell>
        </row>
        <row r="175">
          <cell r="A175" t="str">
            <v>119: Ouachita Mountains</v>
          </cell>
        </row>
        <row r="176">
          <cell r="A176" t="str">
            <v>120A: Kentucky and Indiana Sandstone and Shale Hills and Valleys, Southern Part</v>
          </cell>
        </row>
        <row r="177">
          <cell r="A177" t="str">
            <v>120B: Kentucky and Indiana Sandstone and Shale Hills and Valleys, Northwestern Part</v>
          </cell>
        </row>
        <row r="178">
          <cell r="A178" t="str">
            <v>120C: Kentucky and Indiana Sandstone and Shale Hills and Valleys, Northeastern Part</v>
          </cell>
        </row>
        <row r="179">
          <cell r="A179" t="str">
            <v>121: Kentucky Bluegrass</v>
          </cell>
        </row>
        <row r="180">
          <cell r="A180" t="str">
            <v>122: Highland Rim and Pennyroyal</v>
          </cell>
        </row>
        <row r="181">
          <cell r="A181" t="str">
            <v>123: Nashville Basin</v>
          </cell>
        </row>
        <row r="182">
          <cell r="A182" t="str">
            <v>124: Western Allegheny Plateau</v>
          </cell>
        </row>
        <row r="183">
          <cell r="A183" t="str">
            <v>125: Cumberland Plateau and Mountains</v>
          </cell>
        </row>
        <row r="184">
          <cell r="A184" t="str">
            <v>126: Central Allegheny Plateau</v>
          </cell>
        </row>
        <row r="185">
          <cell r="A185" t="str">
            <v>127: Eastern Allegheny Plateau and Mountains</v>
          </cell>
        </row>
        <row r="186">
          <cell r="A186" t="str">
            <v>128: Southern Appalachian Ridges and Valleys</v>
          </cell>
        </row>
        <row r="187">
          <cell r="A187" t="str">
            <v>129: Sand Mountain</v>
          </cell>
        </row>
        <row r="188">
          <cell r="A188" t="str">
            <v>130A: Northern Blue Ridge</v>
          </cell>
        </row>
        <row r="189">
          <cell r="A189" t="str">
            <v>130B: Southern Blue Ridge</v>
          </cell>
        </row>
        <row r="190">
          <cell r="A190" t="str">
            <v>131A: Southern Mississippi River Alluvium</v>
          </cell>
        </row>
        <row r="191">
          <cell r="A191" t="str">
            <v>131B: Arkansas River Alluvium</v>
          </cell>
        </row>
        <row r="192">
          <cell r="A192" t="str">
            <v>131C: Red River Alluvium</v>
          </cell>
        </row>
        <row r="193">
          <cell r="A193" t="str">
            <v>131D: Southern Mississippi River Terraces</v>
          </cell>
        </row>
        <row r="194">
          <cell r="A194" t="str">
            <v>133A: Southern Coastal Plain</v>
          </cell>
        </row>
        <row r="195">
          <cell r="A195" t="str">
            <v>133B: Western Coastal Plain</v>
          </cell>
        </row>
        <row r="196">
          <cell r="A196" t="str">
            <v>134: Southern Mississippi Valley Loess</v>
          </cell>
        </row>
        <row r="197">
          <cell r="A197" t="str">
            <v>135A: Alabama and Mississippi Blackland Prairie</v>
          </cell>
        </row>
        <row r="198">
          <cell r="A198" t="str">
            <v>135B: Cretaceous Western Coastal Plain</v>
          </cell>
        </row>
        <row r="199">
          <cell r="A199" t="str">
            <v>136: Southern Piedmont</v>
          </cell>
        </row>
        <row r="200">
          <cell r="A200" t="str">
            <v>137: Carolina and Georgia Sand Hills</v>
          </cell>
        </row>
        <row r="201">
          <cell r="A201" t="str">
            <v>138: North-Central Florida Ridge</v>
          </cell>
        </row>
        <row r="202">
          <cell r="A202" t="str">
            <v>139: Lake Erie Glaciated Plateau</v>
          </cell>
        </row>
        <row r="203">
          <cell r="A203" t="str">
            <v>140: Glaciated Allegheny Plateau and Catskill Mountains</v>
          </cell>
        </row>
        <row r="204">
          <cell r="A204" t="str">
            <v>141: Tughill Plateau</v>
          </cell>
        </row>
        <row r="205">
          <cell r="A205" t="str">
            <v>142: St. Lawrence-Champlain Plain</v>
          </cell>
        </row>
        <row r="206">
          <cell r="A206" t="str">
            <v>143: Northeastern Mountains</v>
          </cell>
        </row>
        <row r="207">
          <cell r="A207" t="str">
            <v>144A: New England and Eastern New York Upland, Southern Part</v>
          </cell>
        </row>
        <row r="208">
          <cell r="A208" t="str">
            <v>144B: New England and Eastern New York Upland, Northern Part</v>
          </cell>
        </row>
        <row r="209">
          <cell r="A209" t="str">
            <v>145: Connecticut Valley</v>
          </cell>
        </row>
        <row r="210">
          <cell r="A210" t="str">
            <v>146: Aroostook Area</v>
          </cell>
        </row>
        <row r="211">
          <cell r="A211" t="str">
            <v>147: Northern Appalachian Ridges and Valleys</v>
          </cell>
        </row>
        <row r="212">
          <cell r="A212" t="str">
            <v>148: Northern Piedmont</v>
          </cell>
        </row>
        <row r="213">
          <cell r="A213" t="str">
            <v>149A: Northern Coastal Plain</v>
          </cell>
        </row>
        <row r="214">
          <cell r="A214" t="str">
            <v>149B: Long Island-Cape Cod Coastal Lowland</v>
          </cell>
        </row>
        <row r="215">
          <cell r="A215" t="str">
            <v>150A: Gulf Coast Prairies</v>
          </cell>
        </row>
        <row r="216">
          <cell r="A216" t="str">
            <v>150B: Gulf Coast Saline Prairies</v>
          </cell>
        </row>
        <row r="217">
          <cell r="A217" t="str">
            <v>151: Gulf Coast Marsh</v>
          </cell>
        </row>
        <row r="218">
          <cell r="A218" t="str">
            <v>152A: Eastern Gulf Coast Flatwoods</v>
          </cell>
        </row>
        <row r="219">
          <cell r="A219" t="str">
            <v>152B: Western Gulf Coast Flatwoods</v>
          </cell>
        </row>
        <row r="220">
          <cell r="A220" t="str">
            <v>153A: Atlantic Coast Flatwoods</v>
          </cell>
        </row>
        <row r="221">
          <cell r="A221" t="str">
            <v>153B: Tidewater Area</v>
          </cell>
        </row>
        <row r="222">
          <cell r="A222" t="str">
            <v>153C: Mid-Atlantic Coastal Plain</v>
          </cell>
        </row>
        <row r="223">
          <cell r="A223" t="str">
            <v>153B: Western Gulf Coast Flatwoods</v>
          </cell>
        </row>
        <row r="224">
          <cell r="A224" t="str">
            <v>153D: Northern Tidewater Area</v>
          </cell>
        </row>
        <row r="225">
          <cell r="A225" t="str">
            <v>154: South-Central Florida Ridge</v>
          </cell>
        </row>
        <row r="226">
          <cell r="A226" t="str">
            <v>155: Southern Florida Flatwoods</v>
          </cell>
        </row>
        <row r="227">
          <cell r="A227" t="str">
            <v>156A: Florida Everglades and Associated Areas</v>
          </cell>
        </row>
        <row r="228">
          <cell r="A228" t="str">
            <v>156B: Southern Florida Lowlands</v>
          </cell>
        </row>
        <row r="229">
          <cell r="A229" t="str">
            <v>157: Arid and Semiarid Low Mountain Slopes</v>
          </cell>
        </row>
        <row r="230">
          <cell r="A230" t="str">
            <v>158: Semiarid and Subhumid Low Mountain Slopes</v>
          </cell>
        </row>
        <row r="231">
          <cell r="A231" t="str">
            <v>159A: Humid and Very Humid Volcanic Ash Soils on Low and Intermediate Rolling Mountain Slopes</v>
          </cell>
        </row>
        <row r="232">
          <cell r="A232" t="str">
            <v>159B: Subhumid and Humid Low and Intermediate Mountain Slopes</v>
          </cell>
        </row>
        <row r="233">
          <cell r="A233" t="str">
            <v>160: Subhumid and Humid Intermediate and High Mountain Slopes</v>
          </cell>
        </row>
        <row r="234">
          <cell r="A234" t="str">
            <v>161A: Lava Flows and Rock Outcrops</v>
          </cell>
        </row>
        <row r="235">
          <cell r="A235" t="str">
            <v>161B: Semiarid and Subhumid Organic Soils on Lava Flows</v>
          </cell>
        </row>
        <row r="236">
          <cell r="A236" t="str">
            <v>162: Humid and Very Humid Organic Soils on Lava Flows</v>
          </cell>
        </row>
        <row r="237">
          <cell r="A237" t="str">
            <v>163: Alluvial Fans and Coastal Plains</v>
          </cell>
        </row>
        <row r="238">
          <cell r="A238" t="str">
            <v>164: Humid and Very Humid Steep and Very Steep Mountain Slopes</v>
          </cell>
        </row>
        <row r="239">
          <cell r="A239" t="str">
            <v>165: Subhumid Intermediate Mountain Slopes</v>
          </cell>
        </row>
        <row r="240">
          <cell r="A240" t="str">
            <v>166: Very Stony Land and Rock Land</v>
          </cell>
        </row>
        <row r="241">
          <cell r="A241" t="str">
            <v>167: Humid Oxidic Soils on Low and Intermediate Rolling Mountain Slopes</v>
          </cell>
        </row>
        <row r="242">
          <cell r="A242" t="str">
            <v>190: Stratovolcanoes of the Mariana Islands</v>
          </cell>
        </row>
        <row r="243">
          <cell r="A243" t="str">
            <v>191: High Limestone Plateaus of the Mariana Islands</v>
          </cell>
        </row>
        <row r="244">
          <cell r="A244" t="str">
            <v>192: Volcanic Highlands of the Mariana Islands</v>
          </cell>
        </row>
        <row r="245">
          <cell r="A245" t="str">
            <v>193: Volcanic Islands of Western Micronesia</v>
          </cell>
        </row>
        <row r="246">
          <cell r="A246" t="str">
            <v>194: Low Limestone Islands of Western Micronesia</v>
          </cell>
        </row>
        <row r="247">
          <cell r="A247" t="str">
            <v>195: Volcanic Islands of Central and  Eastern Micronesia</v>
          </cell>
        </row>
        <row r="248">
          <cell r="A248" t="str">
            <v>196: Coral Atolls of Micronesia</v>
          </cell>
        </row>
        <row r="249">
          <cell r="A249" t="str">
            <v>197: Volcanic Islands of American Samoa</v>
          </cell>
        </row>
        <row r="250">
          <cell r="A250" t="str">
            <v>220: Alexander Archipelago-Gulf of Alaska Coast</v>
          </cell>
        </row>
        <row r="251">
          <cell r="A251" t="str">
            <v>221: Kodiak Archipelago</v>
          </cell>
        </row>
        <row r="252">
          <cell r="A252" t="str">
            <v>222: Southern Alaska Coastal Mountains</v>
          </cell>
        </row>
        <row r="253">
          <cell r="A253" t="str">
            <v>223: Cook Inlet Mountains</v>
          </cell>
        </row>
        <row r="254">
          <cell r="A254" t="str">
            <v>224: Cook Inlet Lowlands</v>
          </cell>
        </row>
        <row r="255">
          <cell r="A255" t="str">
            <v>225: Southern Alaska Peninsula Mountains</v>
          </cell>
        </row>
        <row r="256">
          <cell r="A256" t="str">
            <v>226: Aleutian Islands-Western Alaska Peninsula</v>
          </cell>
        </row>
        <row r="257">
          <cell r="A257" t="str">
            <v>227: Copper River Basin</v>
          </cell>
        </row>
        <row r="258">
          <cell r="A258" t="str">
            <v>228: Interior Alaska Mountains</v>
          </cell>
        </row>
        <row r="259">
          <cell r="A259" t="str">
            <v>229: Interior Alaska Lowlands</v>
          </cell>
        </row>
        <row r="260">
          <cell r="A260" t="str">
            <v>230: Yukon-Kuskokwim Highlands</v>
          </cell>
        </row>
        <row r="261">
          <cell r="A261" t="str">
            <v>231: Interior Alaska Highlands</v>
          </cell>
        </row>
        <row r="262">
          <cell r="A262" t="str">
            <v>232: Yukon Flats Lowlands</v>
          </cell>
        </row>
        <row r="263">
          <cell r="A263" t="str">
            <v>233: Upper Kobuk and Koyukuk Hills and Valleys</v>
          </cell>
        </row>
        <row r="264">
          <cell r="A264" t="str">
            <v>234: Interior Brooks Range Mountains</v>
          </cell>
        </row>
        <row r="265">
          <cell r="A265" t="str">
            <v>235: Northern Alaska Peninsula Mountains</v>
          </cell>
        </row>
        <row r="266">
          <cell r="A266" t="str">
            <v>236: Bristol Bay-Northern Alaska Peninsula Lowlands</v>
          </cell>
        </row>
        <row r="267">
          <cell r="A267" t="str">
            <v>237: Ahklun Mountains</v>
          </cell>
        </row>
        <row r="268">
          <cell r="A268" t="str">
            <v>238: Yukon-Kuskokwin Coastal Plain</v>
          </cell>
        </row>
        <row r="269">
          <cell r="A269" t="str">
            <v>239: Northern Bering Sea Islands</v>
          </cell>
        </row>
        <row r="270">
          <cell r="A270" t="str">
            <v>240: Nulato Hills-Southern Seward Peninsula Highlands</v>
          </cell>
        </row>
        <row r="271">
          <cell r="A271" t="str">
            <v>241: Seward Peninsula Highlands</v>
          </cell>
        </row>
        <row r="272">
          <cell r="A272" t="str">
            <v>242: Northern Seward Peninsula-Selawik Lowlands</v>
          </cell>
        </row>
        <row r="273">
          <cell r="A273" t="str">
            <v>243: Western Brooks Range Mountains, Foothills, and Valleys</v>
          </cell>
        </row>
        <row r="274">
          <cell r="A274" t="str">
            <v>244: Northern Brooks Range Mountains</v>
          </cell>
        </row>
        <row r="275">
          <cell r="A275" t="str">
            <v>245: Arctic Foothills</v>
          </cell>
        </row>
        <row r="276">
          <cell r="A276" t="str">
            <v>246: Arctic Coastal Plain</v>
          </cell>
        </row>
        <row r="277">
          <cell r="A277" t="str">
            <v>270: Humid Mountains and Valleys</v>
          </cell>
        </row>
        <row r="278">
          <cell r="A278" t="str">
            <v>271: Semiarid Mountains and Valleys</v>
          </cell>
        </row>
        <row r="279">
          <cell r="A279" t="str">
            <v>272: Humid Coastal Plains</v>
          </cell>
        </row>
        <row r="280">
          <cell r="A280" t="str">
            <v>273: Semiarid Coastal Plains</v>
          </cell>
        </row>
      </sheetData>
      <sheetData sheetId="7" refreshError="1"/>
      <sheetData sheetId="8">
        <row r="2">
          <cell r="R2" t="str">
            <v>Stratum ID</v>
          </cell>
          <cell r="S2" t="str">
            <v>NICC</v>
          </cell>
          <cell r="T2" t="str">
            <v>ICC</v>
          </cell>
        </row>
        <row r="3">
          <cell r="R3" t="str">
            <v>1_fine_30</v>
          </cell>
          <cell r="S3">
            <v>1</v>
          </cell>
          <cell r="T3">
            <v>1</v>
          </cell>
        </row>
        <row r="4">
          <cell r="R4" t="str">
            <v>1_medium_30</v>
          </cell>
          <cell r="S4">
            <v>1</v>
          </cell>
          <cell r="T4">
            <v>1</v>
          </cell>
        </row>
        <row r="5">
          <cell r="R5" t="str">
            <v>10_fine_30</v>
          </cell>
          <cell r="S5">
            <v>0.74</v>
          </cell>
          <cell r="T5">
            <v>0.96</v>
          </cell>
        </row>
        <row r="6">
          <cell r="R6" t="str">
            <v>10_medium_30</v>
          </cell>
          <cell r="S6">
            <v>0.74</v>
          </cell>
          <cell r="T6">
            <v>0.96</v>
          </cell>
        </row>
        <row r="7">
          <cell r="R7" t="str">
            <v>10_coarse_30</v>
          </cell>
          <cell r="S7">
            <v>0.74</v>
          </cell>
          <cell r="T7">
            <v>0.96</v>
          </cell>
        </row>
        <row r="8">
          <cell r="R8" t="str">
            <v>101_fine_30</v>
          </cell>
          <cell r="S8">
            <v>0.94</v>
          </cell>
          <cell r="T8">
            <v>1</v>
          </cell>
        </row>
        <row r="9">
          <cell r="R9" t="str">
            <v>101_medium_30</v>
          </cell>
          <cell r="S9">
            <v>0.94</v>
          </cell>
          <cell r="T9">
            <v>1</v>
          </cell>
        </row>
        <row r="10">
          <cell r="R10" t="str">
            <v>101_coarse_30</v>
          </cell>
          <cell r="S10">
            <v>0.94</v>
          </cell>
          <cell r="T10">
            <v>1</v>
          </cell>
        </row>
        <row r="11">
          <cell r="R11" t="str">
            <v>102A_fine_30</v>
          </cell>
          <cell r="S11">
            <v>0.92</v>
          </cell>
          <cell r="T11">
            <v>0.95</v>
          </cell>
        </row>
        <row r="12">
          <cell r="R12" t="str">
            <v>102A_medium_30</v>
          </cell>
          <cell r="S12">
            <v>0.92</v>
          </cell>
          <cell r="T12">
            <v>0.95</v>
          </cell>
        </row>
        <row r="13">
          <cell r="R13" t="str">
            <v>102A_coarse_30</v>
          </cell>
          <cell r="S13">
            <v>0.92</v>
          </cell>
          <cell r="T13">
            <v>0.95</v>
          </cell>
        </row>
        <row r="14">
          <cell r="R14" t="str">
            <v>102B_fine_30</v>
          </cell>
          <cell r="S14">
            <v>0.89</v>
          </cell>
          <cell r="T14">
            <v>1</v>
          </cell>
        </row>
        <row r="15">
          <cell r="R15" t="str">
            <v>102B_medium_30</v>
          </cell>
          <cell r="S15">
            <v>0.89</v>
          </cell>
          <cell r="T15">
            <v>1</v>
          </cell>
        </row>
        <row r="16">
          <cell r="R16" t="str">
            <v>102C_fine_30</v>
          </cell>
          <cell r="S16">
            <v>0.87</v>
          </cell>
          <cell r="T16">
            <v>1</v>
          </cell>
        </row>
        <row r="17">
          <cell r="R17" t="str">
            <v>102C_medium_30</v>
          </cell>
          <cell r="S17">
            <v>0.87</v>
          </cell>
          <cell r="T17">
            <v>1</v>
          </cell>
        </row>
        <row r="18">
          <cell r="R18" t="str">
            <v>102C_coarse_30</v>
          </cell>
          <cell r="S18">
            <v>0.87</v>
          </cell>
          <cell r="T18">
            <v>1</v>
          </cell>
        </row>
        <row r="19">
          <cell r="R19" t="str">
            <v>103_fine_30</v>
          </cell>
          <cell r="S19">
            <v>0.97</v>
          </cell>
          <cell r="T19">
            <v>1</v>
          </cell>
        </row>
        <row r="20">
          <cell r="R20" t="str">
            <v>103_medium_30</v>
          </cell>
          <cell r="S20">
            <v>0.97</v>
          </cell>
          <cell r="T20">
            <v>1</v>
          </cell>
        </row>
        <row r="21">
          <cell r="R21" t="str">
            <v>103_coarse_30</v>
          </cell>
          <cell r="S21">
            <v>0.97</v>
          </cell>
          <cell r="T21">
            <v>1</v>
          </cell>
        </row>
        <row r="22">
          <cell r="R22" t="str">
            <v>104_fine_30</v>
          </cell>
          <cell r="S22">
            <v>0.94</v>
          </cell>
          <cell r="T22">
            <v>1</v>
          </cell>
        </row>
        <row r="23">
          <cell r="R23" t="str">
            <v>104_medium_30</v>
          </cell>
          <cell r="S23">
            <v>0.94</v>
          </cell>
          <cell r="T23">
            <v>1</v>
          </cell>
        </row>
        <row r="24">
          <cell r="R24" t="str">
            <v>105_fine_30</v>
          </cell>
          <cell r="S24">
            <v>0.86</v>
          </cell>
          <cell r="T24">
            <v>1</v>
          </cell>
        </row>
        <row r="25">
          <cell r="R25" t="str">
            <v>105_medium_30</v>
          </cell>
          <cell r="S25">
            <v>0.86</v>
          </cell>
          <cell r="T25">
            <v>1</v>
          </cell>
        </row>
        <row r="26">
          <cell r="R26" t="str">
            <v>105_coarse_30</v>
          </cell>
          <cell r="S26">
            <v>0.86</v>
          </cell>
          <cell r="T26">
            <v>1</v>
          </cell>
        </row>
        <row r="27">
          <cell r="R27" t="str">
            <v>106_fine_30</v>
          </cell>
          <cell r="S27">
            <v>0.96</v>
          </cell>
          <cell r="T27">
            <v>1</v>
          </cell>
        </row>
        <row r="28">
          <cell r="R28" t="str">
            <v>106_medium_30</v>
          </cell>
          <cell r="S28">
            <v>0.96</v>
          </cell>
          <cell r="T28">
            <v>1</v>
          </cell>
        </row>
        <row r="29">
          <cell r="R29" t="str">
            <v>107A_fine_30</v>
          </cell>
          <cell r="S29">
            <v>0.97</v>
          </cell>
          <cell r="T29">
            <v>1</v>
          </cell>
        </row>
        <row r="30">
          <cell r="R30" t="str">
            <v>107A_medium_30</v>
          </cell>
          <cell r="S30">
            <v>0.97</v>
          </cell>
          <cell r="T30">
            <v>1</v>
          </cell>
        </row>
        <row r="31">
          <cell r="R31" t="str">
            <v>107B_fine_30</v>
          </cell>
          <cell r="S31">
            <v>0.93</v>
          </cell>
          <cell r="T31">
            <v>1</v>
          </cell>
        </row>
        <row r="32">
          <cell r="R32" t="str">
            <v>107B_medium_30</v>
          </cell>
          <cell r="S32">
            <v>0.93</v>
          </cell>
          <cell r="T32">
            <v>1</v>
          </cell>
        </row>
        <row r="33">
          <cell r="R33" t="str">
            <v>108A_fine_30</v>
          </cell>
          <cell r="S33">
            <v>0.98</v>
          </cell>
          <cell r="T33">
            <v>1</v>
          </cell>
        </row>
        <row r="34">
          <cell r="R34" t="str">
            <v>108A_medium_30</v>
          </cell>
          <cell r="S34">
            <v>0.98</v>
          </cell>
          <cell r="T34">
            <v>1</v>
          </cell>
        </row>
        <row r="35">
          <cell r="R35" t="str">
            <v>108B_fine_30</v>
          </cell>
          <cell r="S35">
            <v>0.95</v>
          </cell>
          <cell r="T35">
            <v>1</v>
          </cell>
        </row>
        <row r="36">
          <cell r="R36" t="str">
            <v>108B_medium_30</v>
          </cell>
          <cell r="S36">
            <v>0.95</v>
          </cell>
          <cell r="T36">
            <v>1</v>
          </cell>
        </row>
        <row r="37">
          <cell r="R37" t="str">
            <v>108C_fine_30</v>
          </cell>
          <cell r="S37">
            <v>0.91</v>
          </cell>
          <cell r="T37">
            <v>1</v>
          </cell>
        </row>
        <row r="38">
          <cell r="R38" t="str">
            <v>108C_medium_30</v>
          </cell>
          <cell r="S38">
            <v>0.91</v>
          </cell>
          <cell r="T38">
            <v>1</v>
          </cell>
        </row>
        <row r="39">
          <cell r="R39" t="str">
            <v>108D_fine_30</v>
          </cell>
          <cell r="S39">
            <v>0.96</v>
          </cell>
          <cell r="T39">
            <v>1</v>
          </cell>
        </row>
        <row r="40">
          <cell r="R40" t="str">
            <v>108D_medium_30</v>
          </cell>
          <cell r="S40">
            <v>0.96</v>
          </cell>
          <cell r="T40">
            <v>1</v>
          </cell>
        </row>
        <row r="41">
          <cell r="R41" t="str">
            <v>109_fine_30</v>
          </cell>
          <cell r="S41">
            <v>0.94</v>
          </cell>
          <cell r="T41">
            <v>1</v>
          </cell>
        </row>
        <row r="42">
          <cell r="R42" t="str">
            <v>109_medium_30</v>
          </cell>
          <cell r="S42">
            <v>0.94</v>
          </cell>
          <cell r="T42">
            <v>1</v>
          </cell>
        </row>
        <row r="43">
          <cell r="R43" t="str">
            <v>109_coarse_30</v>
          </cell>
          <cell r="S43">
            <v>0.94</v>
          </cell>
          <cell r="T43">
            <v>1</v>
          </cell>
        </row>
        <row r="44">
          <cell r="R44" t="str">
            <v>11_fine_30</v>
          </cell>
          <cell r="S44">
            <v>0.5</v>
          </cell>
          <cell r="T44">
            <v>0.93</v>
          </cell>
        </row>
        <row r="45">
          <cell r="R45" t="str">
            <v>11_medium_30</v>
          </cell>
          <cell r="S45">
            <v>0.5</v>
          </cell>
          <cell r="T45">
            <v>0.93</v>
          </cell>
        </row>
        <row r="46">
          <cell r="R46" t="str">
            <v>11_coarse_30</v>
          </cell>
          <cell r="S46">
            <v>0.5</v>
          </cell>
          <cell r="T46">
            <v>0.93</v>
          </cell>
        </row>
        <row r="47">
          <cell r="R47" t="str">
            <v>110_fine_30</v>
          </cell>
          <cell r="S47">
            <v>0.97</v>
          </cell>
          <cell r="T47">
            <v>1</v>
          </cell>
        </row>
        <row r="48">
          <cell r="R48" t="str">
            <v>110_medium_30</v>
          </cell>
          <cell r="S48">
            <v>0.97</v>
          </cell>
          <cell r="T48">
            <v>1</v>
          </cell>
        </row>
        <row r="49">
          <cell r="R49" t="str">
            <v>111A_fine_30</v>
          </cell>
          <cell r="S49">
            <v>0.98</v>
          </cell>
          <cell r="T49">
            <v>1</v>
          </cell>
        </row>
        <row r="50">
          <cell r="R50" t="str">
            <v>111A_medium_30</v>
          </cell>
          <cell r="S50">
            <v>0.98</v>
          </cell>
          <cell r="T50">
            <v>1</v>
          </cell>
        </row>
        <row r="51">
          <cell r="R51" t="str">
            <v>111B_fine_30</v>
          </cell>
          <cell r="S51">
            <v>0.98</v>
          </cell>
          <cell r="T51">
            <v>1</v>
          </cell>
        </row>
        <row r="52">
          <cell r="R52" t="str">
            <v>111B_medium_30</v>
          </cell>
          <cell r="S52">
            <v>0.98</v>
          </cell>
          <cell r="T52">
            <v>1</v>
          </cell>
        </row>
        <row r="53">
          <cell r="R53" t="str">
            <v>111B_coarse_30</v>
          </cell>
          <cell r="S53">
            <v>0.98</v>
          </cell>
          <cell r="T53">
            <v>1</v>
          </cell>
        </row>
        <row r="54">
          <cell r="R54" t="str">
            <v>111C_medium_30</v>
          </cell>
          <cell r="S54">
            <v>1</v>
          </cell>
          <cell r="T54">
            <v>1</v>
          </cell>
        </row>
        <row r="55">
          <cell r="R55" t="str">
            <v>111C_coarse_30</v>
          </cell>
          <cell r="S55">
            <v>1</v>
          </cell>
          <cell r="T55">
            <v>1</v>
          </cell>
        </row>
        <row r="56">
          <cell r="R56" t="str">
            <v>111D_medium_30</v>
          </cell>
          <cell r="S56">
            <v>0.98</v>
          </cell>
          <cell r="T56">
            <v>1</v>
          </cell>
        </row>
        <row r="57">
          <cell r="R57" t="str">
            <v>111E_medium_30</v>
          </cell>
          <cell r="S57">
            <v>1</v>
          </cell>
          <cell r="T57">
            <v>1</v>
          </cell>
        </row>
        <row r="58">
          <cell r="R58" t="str">
            <v>112_fine_30</v>
          </cell>
          <cell r="S58">
            <v>0.95</v>
          </cell>
          <cell r="T58">
            <v>1</v>
          </cell>
        </row>
        <row r="59">
          <cell r="R59" t="str">
            <v>112_medium_30</v>
          </cell>
          <cell r="S59">
            <v>0.95</v>
          </cell>
          <cell r="T59">
            <v>1</v>
          </cell>
        </row>
        <row r="60">
          <cell r="R60" t="str">
            <v>112_coarse_30</v>
          </cell>
          <cell r="S60">
            <v>0.95</v>
          </cell>
          <cell r="T60">
            <v>1</v>
          </cell>
        </row>
        <row r="61">
          <cell r="R61" t="str">
            <v>113_fine_30</v>
          </cell>
          <cell r="S61">
            <v>0.97</v>
          </cell>
          <cell r="T61">
            <v>1</v>
          </cell>
        </row>
        <row r="62">
          <cell r="R62" t="str">
            <v>113_medium_30</v>
          </cell>
          <cell r="S62">
            <v>0.97</v>
          </cell>
          <cell r="T62">
            <v>1</v>
          </cell>
        </row>
        <row r="63">
          <cell r="R63" t="str">
            <v>114A_medium_30</v>
          </cell>
          <cell r="S63">
            <v>0.93</v>
          </cell>
          <cell r="T63">
            <v>1</v>
          </cell>
        </row>
        <row r="64">
          <cell r="R64" t="str">
            <v>114B_fine_30</v>
          </cell>
          <cell r="S64">
            <v>0.97</v>
          </cell>
          <cell r="T64">
            <v>1</v>
          </cell>
        </row>
        <row r="65">
          <cell r="R65" t="str">
            <v>114B_medium_30</v>
          </cell>
          <cell r="S65">
            <v>0.97</v>
          </cell>
          <cell r="T65">
            <v>1</v>
          </cell>
        </row>
        <row r="66">
          <cell r="R66" t="str">
            <v>115A_medium_30</v>
          </cell>
          <cell r="S66">
            <v>0.9</v>
          </cell>
          <cell r="T66">
            <v>1</v>
          </cell>
        </row>
        <row r="67">
          <cell r="R67" t="str">
            <v>115B_fine_30</v>
          </cell>
          <cell r="S67">
            <v>0.92</v>
          </cell>
          <cell r="T67">
            <v>1</v>
          </cell>
        </row>
        <row r="68">
          <cell r="R68" t="str">
            <v>115B_medium_30</v>
          </cell>
          <cell r="S68">
            <v>0.92</v>
          </cell>
          <cell r="T68">
            <v>1</v>
          </cell>
        </row>
        <row r="69">
          <cell r="R69" t="str">
            <v>115C_fine_30</v>
          </cell>
          <cell r="S69">
            <v>0.92</v>
          </cell>
          <cell r="T69">
            <v>1</v>
          </cell>
        </row>
        <row r="70">
          <cell r="R70" t="str">
            <v>115C_medium_30</v>
          </cell>
          <cell r="S70">
            <v>0.92</v>
          </cell>
          <cell r="T70">
            <v>1</v>
          </cell>
        </row>
        <row r="71">
          <cell r="R71" t="str">
            <v>115C_coarse_30</v>
          </cell>
          <cell r="S71">
            <v>0.92</v>
          </cell>
          <cell r="T71">
            <v>1</v>
          </cell>
        </row>
        <row r="72">
          <cell r="R72" t="str">
            <v>116A_fine_30</v>
          </cell>
          <cell r="S72">
            <v>1</v>
          </cell>
          <cell r="T72">
            <v>1</v>
          </cell>
        </row>
        <row r="73">
          <cell r="R73" t="str">
            <v>116A_medium_30</v>
          </cell>
          <cell r="S73">
            <v>1</v>
          </cell>
          <cell r="T73">
            <v>1</v>
          </cell>
        </row>
        <row r="74">
          <cell r="R74" t="str">
            <v>116A_coarse_30</v>
          </cell>
          <cell r="S74">
            <v>1</v>
          </cell>
          <cell r="T74">
            <v>1</v>
          </cell>
        </row>
        <row r="75">
          <cell r="R75" t="str">
            <v>116B_medium_30</v>
          </cell>
          <cell r="S75">
            <v>0.98</v>
          </cell>
          <cell r="T75">
            <v>1</v>
          </cell>
        </row>
        <row r="76">
          <cell r="R76" t="str">
            <v>116C_medium_30</v>
          </cell>
          <cell r="S76">
            <v>1</v>
          </cell>
          <cell r="T76">
            <v>1</v>
          </cell>
        </row>
        <row r="77">
          <cell r="R77" t="str">
            <v>117_fine_30</v>
          </cell>
          <cell r="S77">
            <v>1</v>
          </cell>
          <cell r="T77">
            <v>1</v>
          </cell>
        </row>
        <row r="78">
          <cell r="R78" t="str">
            <v>117_medium_30</v>
          </cell>
          <cell r="S78">
            <v>1</v>
          </cell>
          <cell r="T78">
            <v>1</v>
          </cell>
        </row>
        <row r="79">
          <cell r="R79" t="str">
            <v>117_coarse_30</v>
          </cell>
          <cell r="S79">
            <v>1</v>
          </cell>
          <cell r="T79">
            <v>1</v>
          </cell>
        </row>
        <row r="80">
          <cell r="R80" t="str">
            <v>118A_medium_30</v>
          </cell>
          <cell r="S80">
            <v>0.97</v>
          </cell>
          <cell r="T80">
            <v>1</v>
          </cell>
        </row>
        <row r="81">
          <cell r="R81" t="str">
            <v>118A_coarse_30</v>
          </cell>
          <cell r="S81">
            <v>0.97</v>
          </cell>
          <cell r="T81">
            <v>1</v>
          </cell>
        </row>
        <row r="82">
          <cell r="R82" t="str">
            <v>118B_fine_30</v>
          </cell>
          <cell r="S82">
            <v>1</v>
          </cell>
          <cell r="T82">
            <v>1</v>
          </cell>
        </row>
        <row r="83">
          <cell r="R83" t="str">
            <v>118B_medium_30</v>
          </cell>
          <cell r="S83">
            <v>1</v>
          </cell>
          <cell r="T83">
            <v>1</v>
          </cell>
        </row>
        <row r="84">
          <cell r="R84" t="str">
            <v>118B_coarse_30</v>
          </cell>
          <cell r="S84">
            <v>1</v>
          </cell>
          <cell r="T84">
            <v>1</v>
          </cell>
        </row>
        <row r="85">
          <cell r="R85" t="str">
            <v>119_fine_30</v>
          </cell>
          <cell r="S85">
            <v>1</v>
          </cell>
          <cell r="T85">
            <v>1</v>
          </cell>
        </row>
        <row r="86">
          <cell r="R86" t="str">
            <v>119_medium_30</v>
          </cell>
          <cell r="S86">
            <v>1</v>
          </cell>
          <cell r="T86">
            <v>1</v>
          </cell>
        </row>
        <row r="87">
          <cell r="R87" t="str">
            <v>119_coarse_30</v>
          </cell>
          <cell r="S87">
            <v>1</v>
          </cell>
          <cell r="T87">
            <v>1</v>
          </cell>
        </row>
        <row r="88">
          <cell r="R88" t="str">
            <v>12_medium_30</v>
          </cell>
          <cell r="S88">
            <v>1</v>
          </cell>
          <cell r="T88">
            <v>1</v>
          </cell>
        </row>
        <row r="89">
          <cell r="R89" t="str">
            <v>12_coarse_30</v>
          </cell>
          <cell r="S89">
            <v>1</v>
          </cell>
          <cell r="T89">
            <v>1</v>
          </cell>
        </row>
        <row r="90">
          <cell r="R90" t="str">
            <v>120A_fine_30</v>
          </cell>
          <cell r="S90">
            <v>0.92</v>
          </cell>
          <cell r="T90">
            <v>1</v>
          </cell>
        </row>
        <row r="91">
          <cell r="R91" t="str">
            <v>120A_medium_30</v>
          </cell>
          <cell r="S91">
            <v>0.92</v>
          </cell>
          <cell r="T91">
            <v>1</v>
          </cell>
        </row>
        <row r="92">
          <cell r="R92" t="str">
            <v>120B_medium_30</v>
          </cell>
          <cell r="S92">
            <v>1</v>
          </cell>
          <cell r="T92">
            <v>1</v>
          </cell>
        </row>
        <row r="93">
          <cell r="R93" t="str">
            <v>120C_medium_30</v>
          </cell>
          <cell r="S93">
            <v>1</v>
          </cell>
          <cell r="T93">
            <v>1</v>
          </cell>
        </row>
        <row r="94">
          <cell r="R94" t="str">
            <v>121_fine_30</v>
          </cell>
          <cell r="S94">
            <v>0.95</v>
          </cell>
          <cell r="T94">
            <v>1</v>
          </cell>
        </row>
        <row r="95">
          <cell r="R95" t="str">
            <v>121_medium_30</v>
          </cell>
          <cell r="S95">
            <v>0.95</v>
          </cell>
          <cell r="T95">
            <v>1</v>
          </cell>
        </row>
        <row r="96">
          <cell r="R96" t="str">
            <v>122_fine_30</v>
          </cell>
          <cell r="S96">
            <v>0.95</v>
          </cell>
          <cell r="T96">
            <v>1</v>
          </cell>
        </row>
        <row r="97">
          <cell r="R97" t="str">
            <v>122_medium_30</v>
          </cell>
          <cell r="S97">
            <v>0.95</v>
          </cell>
          <cell r="T97">
            <v>1</v>
          </cell>
        </row>
        <row r="98">
          <cell r="R98" t="str">
            <v>123_fine_30</v>
          </cell>
          <cell r="S98">
            <v>0.91</v>
          </cell>
          <cell r="T98">
            <v>1</v>
          </cell>
        </row>
        <row r="99">
          <cell r="R99" t="str">
            <v>123_medium_30</v>
          </cell>
          <cell r="S99">
            <v>0.91</v>
          </cell>
          <cell r="T99">
            <v>1</v>
          </cell>
        </row>
        <row r="100">
          <cell r="R100" t="str">
            <v>124_fine_30</v>
          </cell>
          <cell r="S100">
            <v>0.9</v>
          </cell>
          <cell r="T100">
            <v>1</v>
          </cell>
        </row>
        <row r="101">
          <cell r="R101" t="str">
            <v>124_medium_30</v>
          </cell>
          <cell r="S101">
            <v>0.9</v>
          </cell>
          <cell r="T101">
            <v>1</v>
          </cell>
        </row>
        <row r="102">
          <cell r="R102" t="str">
            <v>124_coarse_30</v>
          </cell>
          <cell r="S102">
            <v>0.9</v>
          </cell>
          <cell r="T102">
            <v>1</v>
          </cell>
        </row>
        <row r="103">
          <cell r="R103" t="str">
            <v>125_medium_30</v>
          </cell>
          <cell r="S103">
            <v>1</v>
          </cell>
          <cell r="T103">
            <v>1</v>
          </cell>
        </row>
        <row r="104">
          <cell r="R104" t="str">
            <v>125_coarse_30</v>
          </cell>
          <cell r="S104">
            <v>1</v>
          </cell>
          <cell r="T104">
            <v>1</v>
          </cell>
        </row>
        <row r="105">
          <cell r="R105" t="str">
            <v>126_fine_30</v>
          </cell>
          <cell r="S105">
            <v>0.87</v>
          </cell>
          <cell r="T105">
            <v>1</v>
          </cell>
        </row>
        <row r="106">
          <cell r="R106" t="str">
            <v>126_medium_30</v>
          </cell>
          <cell r="S106">
            <v>0.87</v>
          </cell>
          <cell r="T106">
            <v>1</v>
          </cell>
        </row>
        <row r="107">
          <cell r="R107" t="str">
            <v>127_medium_30</v>
          </cell>
          <cell r="S107">
            <v>1</v>
          </cell>
          <cell r="T107">
            <v>1</v>
          </cell>
        </row>
        <row r="108">
          <cell r="R108" t="str">
            <v>127_coarse_30</v>
          </cell>
          <cell r="S108">
            <v>1</v>
          </cell>
          <cell r="T108">
            <v>1</v>
          </cell>
        </row>
        <row r="109">
          <cell r="R109" t="str">
            <v>128_fine_30</v>
          </cell>
          <cell r="S109">
            <v>0.93</v>
          </cell>
          <cell r="T109">
            <v>1</v>
          </cell>
        </row>
        <row r="110">
          <cell r="R110" t="str">
            <v>128_medium_30</v>
          </cell>
          <cell r="S110">
            <v>0.93</v>
          </cell>
          <cell r="T110">
            <v>1</v>
          </cell>
        </row>
        <row r="111">
          <cell r="R111" t="str">
            <v>128_coarse_30</v>
          </cell>
          <cell r="S111">
            <v>0.93</v>
          </cell>
          <cell r="T111">
            <v>1</v>
          </cell>
        </row>
        <row r="112">
          <cell r="R112" t="str">
            <v>129_medium_30</v>
          </cell>
          <cell r="S112">
            <v>1</v>
          </cell>
          <cell r="T112">
            <v>1</v>
          </cell>
        </row>
        <row r="113">
          <cell r="R113" t="str">
            <v>129_coarse_30</v>
          </cell>
          <cell r="S113">
            <v>1</v>
          </cell>
          <cell r="T113">
            <v>1</v>
          </cell>
        </row>
        <row r="114">
          <cell r="R114" t="str">
            <v>13_fine_30</v>
          </cell>
          <cell r="S114">
            <v>0.77</v>
          </cell>
          <cell r="T114">
            <v>0.73</v>
          </cell>
        </row>
        <row r="115">
          <cell r="R115" t="str">
            <v>13_medium_30</v>
          </cell>
          <cell r="S115">
            <v>0.77</v>
          </cell>
          <cell r="T115">
            <v>0.73</v>
          </cell>
        </row>
        <row r="116">
          <cell r="R116" t="str">
            <v>13_coarse_30</v>
          </cell>
          <cell r="S116">
            <v>0.77</v>
          </cell>
          <cell r="T116">
            <v>0.73</v>
          </cell>
        </row>
        <row r="117">
          <cell r="R117" t="str">
            <v>130A_medium_30</v>
          </cell>
          <cell r="S117">
            <v>1</v>
          </cell>
          <cell r="T117">
            <v>1</v>
          </cell>
        </row>
        <row r="118">
          <cell r="R118" t="str">
            <v>130B_fine_30</v>
          </cell>
          <cell r="S118">
            <v>1</v>
          </cell>
          <cell r="T118">
            <v>1</v>
          </cell>
        </row>
        <row r="119">
          <cell r="R119" t="str">
            <v>130B_medium_30</v>
          </cell>
          <cell r="S119">
            <v>1</v>
          </cell>
          <cell r="T119">
            <v>1</v>
          </cell>
        </row>
        <row r="120">
          <cell r="R120" t="str">
            <v>130B_coarse_30</v>
          </cell>
          <cell r="S120">
            <v>1</v>
          </cell>
          <cell r="T120">
            <v>1</v>
          </cell>
        </row>
        <row r="121">
          <cell r="R121" t="str">
            <v>131A_fine_30</v>
          </cell>
          <cell r="S121">
            <v>0.91</v>
          </cell>
          <cell r="T121">
            <v>1</v>
          </cell>
        </row>
        <row r="122">
          <cell r="R122" t="str">
            <v>131A_medium_30</v>
          </cell>
          <cell r="S122">
            <v>0.91</v>
          </cell>
          <cell r="T122">
            <v>1</v>
          </cell>
        </row>
        <row r="123">
          <cell r="R123" t="str">
            <v>131B_medium_30</v>
          </cell>
          <cell r="S123">
            <v>0.99</v>
          </cell>
          <cell r="T123">
            <v>1</v>
          </cell>
        </row>
        <row r="124">
          <cell r="R124" t="str">
            <v>131C_fine_30</v>
          </cell>
          <cell r="S124">
            <v>0.98</v>
          </cell>
          <cell r="T124">
            <v>1</v>
          </cell>
        </row>
        <row r="125">
          <cell r="R125" t="str">
            <v>131C_medium_30</v>
          </cell>
          <cell r="S125">
            <v>0.98</v>
          </cell>
          <cell r="T125">
            <v>1</v>
          </cell>
        </row>
        <row r="126">
          <cell r="R126" t="str">
            <v>131C_coarse_30</v>
          </cell>
          <cell r="S126">
            <v>0.98</v>
          </cell>
          <cell r="T126">
            <v>1</v>
          </cell>
        </row>
        <row r="127">
          <cell r="R127" t="str">
            <v>131D_medium_30</v>
          </cell>
          <cell r="S127">
            <v>0.98</v>
          </cell>
          <cell r="T127">
            <v>1</v>
          </cell>
        </row>
        <row r="128">
          <cell r="R128" t="str">
            <v>133A_fine_30</v>
          </cell>
          <cell r="S128">
            <v>0.91</v>
          </cell>
          <cell r="T128">
            <v>1</v>
          </cell>
        </row>
        <row r="129">
          <cell r="R129" t="str">
            <v>133A_medium_30</v>
          </cell>
          <cell r="S129">
            <v>0.91</v>
          </cell>
          <cell r="T129">
            <v>1</v>
          </cell>
        </row>
        <row r="130">
          <cell r="R130" t="str">
            <v>133A_coarse_30</v>
          </cell>
          <cell r="S130">
            <v>0.91</v>
          </cell>
          <cell r="T130">
            <v>1</v>
          </cell>
        </row>
        <row r="131">
          <cell r="R131" t="str">
            <v>133B_fine_30</v>
          </cell>
          <cell r="S131">
            <v>1</v>
          </cell>
          <cell r="T131">
            <v>1</v>
          </cell>
        </row>
        <row r="132">
          <cell r="R132" t="str">
            <v>133B_medium_30</v>
          </cell>
          <cell r="S132">
            <v>1</v>
          </cell>
          <cell r="T132">
            <v>1</v>
          </cell>
        </row>
        <row r="133">
          <cell r="R133" t="str">
            <v>133B_coarse_30</v>
          </cell>
          <cell r="S133">
            <v>1</v>
          </cell>
          <cell r="T133">
            <v>1</v>
          </cell>
        </row>
        <row r="134">
          <cell r="R134" t="str">
            <v>134_medium_30</v>
          </cell>
          <cell r="S134">
            <v>0.88</v>
          </cell>
          <cell r="T134">
            <v>1</v>
          </cell>
        </row>
        <row r="135">
          <cell r="R135" t="str">
            <v>134_coarse_30</v>
          </cell>
          <cell r="S135">
            <v>0.88</v>
          </cell>
          <cell r="T135">
            <v>1</v>
          </cell>
        </row>
        <row r="136">
          <cell r="R136" t="str">
            <v>135A_fine_30</v>
          </cell>
          <cell r="S136">
            <v>0.93</v>
          </cell>
          <cell r="T136">
            <v>0.99</v>
          </cell>
        </row>
        <row r="137">
          <cell r="R137" t="str">
            <v>135A_medium_30</v>
          </cell>
          <cell r="S137">
            <v>0.93</v>
          </cell>
          <cell r="T137">
            <v>0.99</v>
          </cell>
        </row>
        <row r="138">
          <cell r="R138" t="str">
            <v>135A_coarse_30</v>
          </cell>
          <cell r="S138">
            <v>0.93</v>
          </cell>
          <cell r="T138">
            <v>0.99</v>
          </cell>
        </row>
        <row r="139">
          <cell r="R139" t="str">
            <v>135B_fine_30</v>
          </cell>
          <cell r="S139">
            <v>1</v>
          </cell>
          <cell r="T139">
            <v>1</v>
          </cell>
        </row>
        <row r="140">
          <cell r="R140" t="str">
            <v>135B_medium_30</v>
          </cell>
          <cell r="S140">
            <v>1</v>
          </cell>
          <cell r="T140">
            <v>1</v>
          </cell>
        </row>
        <row r="141">
          <cell r="R141" t="str">
            <v>135B_coarse_30</v>
          </cell>
          <cell r="S141">
            <v>1</v>
          </cell>
          <cell r="T141">
            <v>1</v>
          </cell>
        </row>
        <row r="142">
          <cell r="R142" t="str">
            <v>136_fine_30</v>
          </cell>
          <cell r="S142">
            <v>0.94</v>
          </cell>
          <cell r="T142">
            <v>1</v>
          </cell>
        </row>
        <row r="143">
          <cell r="R143" t="str">
            <v>136_medium_30</v>
          </cell>
          <cell r="S143">
            <v>0.94</v>
          </cell>
          <cell r="T143">
            <v>1</v>
          </cell>
        </row>
        <row r="144">
          <cell r="R144" t="str">
            <v>136_coarse_30</v>
          </cell>
          <cell r="S144">
            <v>0.94</v>
          </cell>
          <cell r="T144">
            <v>1</v>
          </cell>
        </row>
        <row r="145">
          <cell r="R145" t="str">
            <v>137_coarse_30</v>
          </cell>
          <cell r="S145">
            <v>0.93</v>
          </cell>
          <cell r="T145">
            <v>1</v>
          </cell>
        </row>
        <row r="146">
          <cell r="R146" t="str">
            <v>138_coarse_30</v>
          </cell>
          <cell r="S146">
            <v>0.96</v>
          </cell>
          <cell r="T146">
            <v>1</v>
          </cell>
        </row>
        <row r="147">
          <cell r="R147" t="str">
            <v>139_medium_30</v>
          </cell>
          <cell r="S147">
            <v>0.98</v>
          </cell>
          <cell r="T147">
            <v>1</v>
          </cell>
        </row>
        <row r="148">
          <cell r="R148" t="str">
            <v>14_fine_30</v>
          </cell>
          <cell r="S148">
            <v>0.78</v>
          </cell>
          <cell r="T148">
            <v>0.99</v>
          </cell>
        </row>
        <row r="149">
          <cell r="R149" t="str">
            <v>14_medium_30</v>
          </cell>
          <cell r="S149">
            <v>0.78</v>
          </cell>
          <cell r="T149">
            <v>0.99</v>
          </cell>
        </row>
        <row r="150">
          <cell r="R150" t="str">
            <v>14_coarse_30</v>
          </cell>
          <cell r="S150">
            <v>0.78</v>
          </cell>
          <cell r="T150">
            <v>0.99</v>
          </cell>
        </row>
        <row r="151">
          <cell r="R151" t="str">
            <v>140_medium_30</v>
          </cell>
          <cell r="S151">
            <v>0.93</v>
          </cell>
          <cell r="T151">
            <v>1</v>
          </cell>
        </row>
        <row r="152">
          <cell r="R152" t="str">
            <v>141_medium_30</v>
          </cell>
          <cell r="S152">
            <v>0.93</v>
          </cell>
          <cell r="T152">
            <v>1</v>
          </cell>
        </row>
        <row r="153">
          <cell r="R153" t="str">
            <v>142_fine_30</v>
          </cell>
          <cell r="S153">
            <v>0.88</v>
          </cell>
          <cell r="T153">
            <v>1</v>
          </cell>
        </row>
        <row r="154">
          <cell r="R154" t="str">
            <v>142_medium_30</v>
          </cell>
          <cell r="S154">
            <v>0.88</v>
          </cell>
          <cell r="T154">
            <v>1</v>
          </cell>
        </row>
        <row r="155">
          <cell r="R155" t="str">
            <v>142_coarse_30</v>
          </cell>
          <cell r="S155">
            <v>0.88</v>
          </cell>
          <cell r="T155">
            <v>1</v>
          </cell>
        </row>
        <row r="156">
          <cell r="R156" t="str">
            <v>143_medium_30</v>
          </cell>
          <cell r="S156">
            <v>1</v>
          </cell>
          <cell r="T156">
            <v>1</v>
          </cell>
        </row>
        <row r="157">
          <cell r="R157" t="str">
            <v>143_coarse_30</v>
          </cell>
          <cell r="S157">
            <v>1</v>
          </cell>
          <cell r="T157">
            <v>1</v>
          </cell>
        </row>
        <row r="158">
          <cell r="R158" t="str">
            <v>144A_medium_30</v>
          </cell>
          <cell r="S158">
            <v>0.82</v>
          </cell>
          <cell r="T158">
            <v>1</v>
          </cell>
        </row>
        <row r="159">
          <cell r="R159" t="str">
            <v>144A_coarse_30</v>
          </cell>
          <cell r="S159">
            <v>0.82</v>
          </cell>
          <cell r="T159">
            <v>1</v>
          </cell>
        </row>
        <row r="160">
          <cell r="R160" t="str">
            <v>144B_medium_30</v>
          </cell>
          <cell r="S160">
            <v>1</v>
          </cell>
          <cell r="T160">
            <v>1</v>
          </cell>
        </row>
        <row r="161">
          <cell r="R161" t="str">
            <v>144B_coarse_30</v>
          </cell>
          <cell r="S161">
            <v>1</v>
          </cell>
          <cell r="T161">
            <v>1</v>
          </cell>
        </row>
        <row r="162">
          <cell r="R162" t="str">
            <v>145_medium_30</v>
          </cell>
          <cell r="S162">
            <v>0.88</v>
          </cell>
          <cell r="T162">
            <v>1</v>
          </cell>
        </row>
        <row r="163">
          <cell r="R163" t="str">
            <v>145_coarse_30</v>
          </cell>
          <cell r="S163">
            <v>0.88</v>
          </cell>
          <cell r="T163">
            <v>1</v>
          </cell>
        </row>
        <row r="164">
          <cell r="R164" t="str">
            <v>146_medium_30</v>
          </cell>
          <cell r="S164">
            <v>0.96</v>
          </cell>
          <cell r="T164">
            <v>1</v>
          </cell>
        </row>
        <row r="165">
          <cell r="R165" t="str">
            <v>147_fine_30</v>
          </cell>
          <cell r="S165">
            <v>0.89</v>
          </cell>
          <cell r="T165">
            <v>1</v>
          </cell>
        </row>
        <row r="166">
          <cell r="R166" t="str">
            <v>147_medium_30</v>
          </cell>
          <cell r="S166">
            <v>0.89</v>
          </cell>
          <cell r="T166">
            <v>1</v>
          </cell>
        </row>
        <row r="167">
          <cell r="R167" t="str">
            <v>147_coarse_30</v>
          </cell>
          <cell r="S167">
            <v>0.89</v>
          </cell>
          <cell r="T167">
            <v>1</v>
          </cell>
        </row>
        <row r="168">
          <cell r="R168" t="str">
            <v>148_fine_30</v>
          </cell>
          <cell r="S168">
            <v>0.93</v>
          </cell>
          <cell r="T168">
            <v>1</v>
          </cell>
        </row>
        <row r="169">
          <cell r="R169" t="str">
            <v>148_medium_30</v>
          </cell>
          <cell r="S169">
            <v>0.93</v>
          </cell>
          <cell r="T169">
            <v>1</v>
          </cell>
        </row>
        <row r="170">
          <cell r="R170" t="str">
            <v>148_coarse_30</v>
          </cell>
          <cell r="S170">
            <v>0.93</v>
          </cell>
          <cell r="T170">
            <v>1</v>
          </cell>
        </row>
        <row r="171">
          <cell r="R171" t="str">
            <v>149A_medium_30</v>
          </cell>
          <cell r="S171">
            <v>0.85</v>
          </cell>
          <cell r="T171">
            <v>1</v>
          </cell>
        </row>
        <row r="172">
          <cell r="R172" t="str">
            <v>149A_coarse_30</v>
          </cell>
          <cell r="S172">
            <v>0.85</v>
          </cell>
          <cell r="T172">
            <v>1</v>
          </cell>
        </row>
        <row r="173">
          <cell r="R173" t="str">
            <v>149B_coarse_30</v>
          </cell>
          <cell r="S173">
            <v>1</v>
          </cell>
          <cell r="T173">
            <v>1</v>
          </cell>
        </row>
        <row r="174">
          <cell r="R174" t="str">
            <v>15_fine_30</v>
          </cell>
          <cell r="S174">
            <v>0.61</v>
          </cell>
          <cell r="T174">
            <v>0.94</v>
          </cell>
        </row>
        <row r="175">
          <cell r="R175" t="str">
            <v>15_medium_30</v>
          </cell>
          <cell r="S175">
            <v>0.61</v>
          </cell>
          <cell r="T175">
            <v>0.94</v>
          </cell>
        </row>
        <row r="176">
          <cell r="R176" t="str">
            <v>15_coarse_30</v>
          </cell>
          <cell r="S176">
            <v>0.61</v>
          </cell>
          <cell r="T176">
            <v>0.94</v>
          </cell>
        </row>
        <row r="177">
          <cell r="R177" t="str">
            <v>150A_fine_30</v>
          </cell>
          <cell r="S177">
            <v>0.98</v>
          </cell>
          <cell r="T177">
            <v>1</v>
          </cell>
        </row>
        <row r="178">
          <cell r="R178" t="str">
            <v>150A_medium_30</v>
          </cell>
          <cell r="S178">
            <v>0.98</v>
          </cell>
          <cell r="T178">
            <v>1</v>
          </cell>
        </row>
        <row r="179">
          <cell r="R179" t="str">
            <v>150A_coarse_30</v>
          </cell>
          <cell r="S179">
            <v>0.98</v>
          </cell>
          <cell r="T179">
            <v>1</v>
          </cell>
        </row>
        <row r="180">
          <cell r="R180" t="str">
            <v>150B_fine_30</v>
          </cell>
          <cell r="S180">
            <v>0.66</v>
          </cell>
          <cell r="T180">
            <v>0.99</v>
          </cell>
        </row>
        <row r="181">
          <cell r="R181" t="str">
            <v>150B_medium_30</v>
          </cell>
          <cell r="S181">
            <v>0.66</v>
          </cell>
          <cell r="T181">
            <v>0.99</v>
          </cell>
        </row>
        <row r="182">
          <cell r="R182" t="str">
            <v>150B_coarse_30</v>
          </cell>
          <cell r="S182">
            <v>0.66</v>
          </cell>
          <cell r="T182">
            <v>0.99</v>
          </cell>
        </row>
        <row r="183">
          <cell r="R183" t="str">
            <v>151_fine_30</v>
          </cell>
          <cell r="S183">
            <v>1</v>
          </cell>
          <cell r="T183">
            <v>1</v>
          </cell>
        </row>
        <row r="184">
          <cell r="R184" t="str">
            <v>152A_medium_30</v>
          </cell>
          <cell r="S184">
            <v>1</v>
          </cell>
          <cell r="T184">
            <v>1</v>
          </cell>
        </row>
        <row r="185">
          <cell r="R185" t="str">
            <v>152A_coarse_30</v>
          </cell>
          <cell r="S185">
            <v>1</v>
          </cell>
          <cell r="T185">
            <v>1</v>
          </cell>
        </row>
        <row r="186">
          <cell r="R186" t="str">
            <v>152B_medium_30</v>
          </cell>
          <cell r="S186">
            <v>1</v>
          </cell>
          <cell r="T186">
            <v>1</v>
          </cell>
        </row>
        <row r="187">
          <cell r="R187" t="str">
            <v>152B_coarse_30</v>
          </cell>
          <cell r="S187">
            <v>1</v>
          </cell>
          <cell r="T187">
            <v>1</v>
          </cell>
        </row>
        <row r="188">
          <cell r="R188" t="str">
            <v>153A_coarse_30</v>
          </cell>
          <cell r="S188">
            <v>0.84</v>
          </cell>
          <cell r="T188">
            <v>1</v>
          </cell>
        </row>
        <row r="189">
          <cell r="R189" t="str">
            <v>153B_coarse_30</v>
          </cell>
          <cell r="S189">
            <v>0.94</v>
          </cell>
          <cell r="T189">
            <v>1</v>
          </cell>
        </row>
        <row r="190">
          <cell r="R190" t="str">
            <v>153D_coarse_30</v>
          </cell>
          <cell r="S190">
            <v>0.9</v>
          </cell>
          <cell r="T190">
            <v>1</v>
          </cell>
        </row>
        <row r="191">
          <cell r="R191" t="str">
            <v>154_coarse_30</v>
          </cell>
          <cell r="S191">
            <v>0.74</v>
          </cell>
          <cell r="T191">
            <v>1</v>
          </cell>
        </row>
        <row r="192">
          <cell r="R192" t="str">
            <v>155_coarse_30</v>
          </cell>
          <cell r="S192">
            <v>0.78</v>
          </cell>
          <cell r="T192">
            <v>1</v>
          </cell>
        </row>
        <row r="193">
          <cell r="R193" t="str">
            <v>156A_coarse_30</v>
          </cell>
          <cell r="S193">
            <v>0.77</v>
          </cell>
          <cell r="T193">
            <v>1</v>
          </cell>
        </row>
        <row r="194">
          <cell r="R194" t="str">
            <v>156B_coarse_30</v>
          </cell>
          <cell r="S194">
            <v>0.85</v>
          </cell>
          <cell r="T194">
            <v>1</v>
          </cell>
        </row>
        <row r="195">
          <cell r="R195" t="str">
            <v>17_fine_30</v>
          </cell>
          <cell r="S195">
            <v>0.6</v>
          </cell>
          <cell r="T195">
            <v>0.97</v>
          </cell>
        </row>
        <row r="196">
          <cell r="R196" t="str">
            <v>17_medium_30</v>
          </cell>
          <cell r="S196">
            <v>0.6</v>
          </cell>
          <cell r="T196">
            <v>0.97</v>
          </cell>
        </row>
        <row r="197">
          <cell r="R197" t="str">
            <v>17_coarse_30</v>
          </cell>
          <cell r="S197">
            <v>0.6</v>
          </cell>
          <cell r="T197">
            <v>0.97</v>
          </cell>
        </row>
        <row r="198">
          <cell r="R198" t="str">
            <v>18_fine_30</v>
          </cell>
          <cell r="S198">
            <v>1</v>
          </cell>
          <cell r="T198">
            <v>1</v>
          </cell>
        </row>
        <row r="199">
          <cell r="R199" t="str">
            <v>18_medium_30</v>
          </cell>
          <cell r="S199">
            <v>1</v>
          </cell>
          <cell r="T199">
            <v>1</v>
          </cell>
        </row>
        <row r="200">
          <cell r="R200" t="str">
            <v>18_coarse_30</v>
          </cell>
          <cell r="S200">
            <v>1</v>
          </cell>
          <cell r="T200">
            <v>1</v>
          </cell>
        </row>
        <row r="201">
          <cell r="R201" t="str">
            <v>19_fine_30</v>
          </cell>
          <cell r="S201">
            <v>1</v>
          </cell>
          <cell r="T201">
            <v>1</v>
          </cell>
        </row>
        <row r="202">
          <cell r="R202" t="str">
            <v>19_medium_30</v>
          </cell>
          <cell r="S202">
            <v>1</v>
          </cell>
          <cell r="T202">
            <v>1</v>
          </cell>
        </row>
        <row r="203">
          <cell r="R203" t="str">
            <v>19_coarse_30</v>
          </cell>
          <cell r="S203">
            <v>1</v>
          </cell>
          <cell r="T203">
            <v>1</v>
          </cell>
        </row>
        <row r="204">
          <cell r="R204" t="str">
            <v>2_fine_30</v>
          </cell>
          <cell r="S204">
            <v>0.94</v>
          </cell>
          <cell r="T204">
            <v>1</v>
          </cell>
        </row>
        <row r="205">
          <cell r="R205" t="str">
            <v>2_medium_30</v>
          </cell>
          <cell r="S205">
            <v>0.94</v>
          </cell>
          <cell r="T205">
            <v>1</v>
          </cell>
        </row>
        <row r="206">
          <cell r="R206" t="str">
            <v>2_coarse_30</v>
          </cell>
          <cell r="S206">
            <v>0.94</v>
          </cell>
          <cell r="T206">
            <v>1</v>
          </cell>
        </row>
        <row r="207">
          <cell r="R207" t="str">
            <v>20_fine_30</v>
          </cell>
          <cell r="S207">
            <v>1</v>
          </cell>
          <cell r="T207">
            <v>1</v>
          </cell>
        </row>
        <row r="208">
          <cell r="R208" t="str">
            <v>20_medium_30</v>
          </cell>
          <cell r="S208">
            <v>1</v>
          </cell>
          <cell r="T208">
            <v>1</v>
          </cell>
        </row>
        <row r="209">
          <cell r="R209" t="str">
            <v>20_coarse_30</v>
          </cell>
          <cell r="S209">
            <v>1</v>
          </cell>
          <cell r="T209">
            <v>1</v>
          </cell>
        </row>
        <row r="210">
          <cell r="R210" t="str">
            <v>21_fine_30</v>
          </cell>
          <cell r="S210">
            <v>0.57999999999999996</v>
          </cell>
          <cell r="T210">
            <v>0.94</v>
          </cell>
        </row>
        <row r="211">
          <cell r="R211" t="str">
            <v>21_medium_30</v>
          </cell>
          <cell r="S211">
            <v>0.57999999999999996</v>
          </cell>
          <cell r="T211">
            <v>0.94</v>
          </cell>
        </row>
        <row r="212">
          <cell r="R212" t="str">
            <v>21_coarse_30</v>
          </cell>
          <cell r="S212">
            <v>0.57999999999999996</v>
          </cell>
          <cell r="T212">
            <v>0.94</v>
          </cell>
        </row>
        <row r="213">
          <cell r="R213" t="str">
            <v>22A_medium_30</v>
          </cell>
          <cell r="S213">
            <v>1</v>
          </cell>
          <cell r="T213">
            <v>1</v>
          </cell>
        </row>
        <row r="214">
          <cell r="R214" t="str">
            <v>22A_coarse_30</v>
          </cell>
          <cell r="S214">
            <v>1</v>
          </cell>
          <cell r="T214">
            <v>1</v>
          </cell>
        </row>
        <row r="215">
          <cell r="R215" t="str">
            <v>23_fine_30</v>
          </cell>
          <cell r="S215">
            <v>1</v>
          </cell>
          <cell r="T215">
            <v>1</v>
          </cell>
        </row>
        <row r="216">
          <cell r="R216" t="str">
            <v>23_medium_30</v>
          </cell>
          <cell r="S216">
            <v>1</v>
          </cell>
          <cell r="T216">
            <v>1</v>
          </cell>
        </row>
        <row r="217">
          <cell r="R217" t="str">
            <v>23_coarse_30</v>
          </cell>
          <cell r="S217">
            <v>1</v>
          </cell>
          <cell r="T217">
            <v>1</v>
          </cell>
        </row>
        <row r="218">
          <cell r="R218" t="str">
            <v>24_fine_30</v>
          </cell>
          <cell r="S218">
            <v>1</v>
          </cell>
          <cell r="T218">
            <v>1</v>
          </cell>
        </row>
        <row r="219">
          <cell r="R219" t="str">
            <v>24_medium_30</v>
          </cell>
          <cell r="S219">
            <v>1</v>
          </cell>
          <cell r="T219">
            <v>1</v>
          </cell>
        </row>
        <row r="220">
          <cell r="R220" t="str">
            <v>24_coarse_30</v>
          </cell>
          <cell r="S220">
            <v>1</v>
          </cell>
          <cell r="T220">
            <v>1</v>
          </cell>
        </row>
        <row r="221">
          <cell r="R221" t="str">
            <v>25_fine_30</v>
          </cell>
          <cell r="S221">
            <v>1</v>
          </cell>
          <cell r="T221">
            <v>1</v>
          </cell>
        </row>
        <row r="222">
          <cell r="R222" t="str">
            <v>25_medium_30</v>
          </cell>
          <cell r="S222">
            <v>1</v>
          </cell>
          <cell r="T222">
            <v>1</v>
          </cell>
        </row>
        <row r="223">
          <cell r="R223" t="str">
            <v>25_coarse_30</v>
          </cell>
          <cell r="S223">
            <v>1</v>
          </cell>
          <cell r="T223">
            <v>1</v>
          </cell>
        </row>
        <row r="224">
          <cell r="R224" t="str">
            <v>26_fine_30</v>
          </cell>
          <cell r="S224">
            <v>1</v>
          </cell>
          <cell r="T224">
            <v>1</v>
          </cell>
        </row>
        <row r="225">
          <cell r="R225" t="str">
            <v>26_medium_30</v>
          </cell>
          <cell r="S225">
            <v>1</v>
          </cell>
          <cell r="T225">
            <v>1</v>
          </cell>
        </row>
        <row r="226">
          <cell r="R226" t="str">
            <v>26_coarse_30</v>
          </cell>
          <cell r="S226">
            <v>1</v>
          </cell>
          <cell r="T226">
            <v>1</v>
          </cell>
        </row>
        <row r="227">
          <cell r="R227" t="str">
            <v>27_fine_30</v>
          </cell>
          <cell r="S227">
            <v>1</v>
          </cell>
          <cell r="T227">
            <v>1</v>
          </cell>
        </row>
        <row r="228">
          <cell r="R228" t="str">
            <v>27_medium_30</v>
          </cell>
          <cell r="S228">
            <v>1</v>
          </cell>
          <cell r="T228">
            <v>1</v>
          </cell>
        </row>
        <row r="229">
          <cell r="R229" t="str">
            <v>27_coarse_30</v>
          </cell>
          <cell r="S229">
            <v>1</v>
          </cell>
          <cell r="T229">
            <v>1</v>
          </cell>
        </row>
        <row r="230">
          <cell r="R230" t="str">
            <v>28A_fine_30</v>
          </cell>
          <cell r="S230">
            <v>0.5</v>
          </cell>
          <cell r="T230">
            <v>0.97</v>
          </cell>
        </row>
        <row r="231">
          <cell r="R231" t="str">
            <v>28A_medium_30</v>
          </cell>
          <cell r="S231">
            <v>0.5</v>
          </cell>
          <cell r="T231">
            <v>0.97</v>
          </cell>
        </row>
        <row r="232">
          <cell r="R232" t="str">
            <v>28A_coarse_30</v>
          </cell>
          <cell r="S232">
            <v>0.5</v>
          </cell>
          <cell r="T232">
            <v>0.97</v>
          </cell>
        </row>
        <row r="233">
          <cell r="R233" t="str">
            <v>28B_fine_30</v>
          </cell>
          <cell r="S233">
            <v>1</v>
          </cell>
          <cell r="T233">
            <v>1</v>
          </cell>
        </row>
        <row r="234">
          <cell r="R234" t="str">
            <v>28B_medium_30</v>
          </cell>
          <cell r="S234">
            <v>1</v>
          </cell>
          <cell r="T234">
            <v>1</v>
          </cell>
        </row>
        <row r="235">
          <cell r="R235" t="str">
            <v>28B_coarse_30</v>
          </cell>
          <cell r="S235">
            <v>1</v>
          </cell>
          <cell r="T235">
            <v>1</v>
          </cell>
        </row>
        <row r="236">
          <cell r="R236" t="str">
            <v>29_fine_30</v>
          </cell>
          <cell r="S236">
            <v>1</v>
          </cell>
          <cell r="T236">
            <v>1</v>
          </cell>
        </row>
        <row r="237">
          <cell r="R237" t="str">
            <v>29_medium_30</v>
          </cell>
          <cell r="S237">
            <v>1</v>
          </cell>
          <cell r="T237">
            <v>1</v>
          </cell>
        </row>
        <row r="238">
          <cell r="R238" t="str">
            <v>29_coarse_30</v>
          </cell>
          <cell r="S238">
            <v>1</v>
          </cell>
          <cell r="T238">
            <v>1</v>
          </cell>
        </row>
        <row r="239">
          <cell r="R239" t="str">
            <v>3_medium_30</v>
          </cell>
          <cell r="S239">
            <v>1</v>
          </cell>
          <cell r="T239">
            <v>1</v>
          </cell>
        </row>
        <row r="240">
          <cell r="R240" t="str">
            <v>30_fine_30</v>
          </cell>
          <cell r="S240">
            <v>1</v>
          </cell>
          <cell r="T240">
            <v>1</v>
          </cell>
        </row>
        <row r="241">
          <cell r="R241" t="str">
            <v>30_medium_30</v>
          </cell>
          <cell r="S241">
            <v>1</v>
          </cell>
          <cell r="T241">
            <v>1</v>
          </cell>
        </row>
        <row r="242">
          <cell r="R242" t="str">
            <v>30_coarse_30</v>
          </cell>
          <cell r="S242">
            <v>1</v>
          </cell>
          <cell r="T242">
            <v>1</v>
          </cell>
        </row>
        <row r="243">
          <cell r="R243" t="str">
            <v>31_medium_30</v>
          </cell>
          <cell r="S243">
            <v>1</v>
          </cell>
          <cell r="T243">
            <v>1</v>
          </cell>
        </row>
        <row r="244">
          <cell r="R244" t="str">
            <v>31_coarse_30</v>
          </cell>
          <cell r="S244">
            <v>1</v>
          </cell>
          <cell r="T244">
            <v>1</v>
          </cell>
        </row>
        <row r="245">
          <cell r="R245" t="str">
            <v>32_fine_30</v>
          </cell>
          <cell r="S245">
            <v>0.5</v>
          </cell>
          <cell r="T245">
            <v>0.87</v>
          </cell>
        </row>
        <row r="246">
          <cell r="R246" t="str">
            <v>32_medium_30</v>
          </cell>
          <cell r="S246">
            <v>0.5</v>
          </cell>
          <cell r="T246">
            <v>0.87</v>
          </cell>
        </row>
        <row r="247">
          <cell r="R247" t="str">
            <v>32_coarse_30</v>
          </cell>
          <cell r="S247">
            <v>0.5</v>
          </cell>
          <cell r="T247">
            <v>0.87</v>
          </cell>
        </row>
        <row r="248">
          <cell r="R248" t="str">
            <v>34A_fine_30</v>
          </cell>
          <cell r="S248">
            <v>1</v>
          </cell>
          <cell r="T248">
            <v>1</v>
          </cell>
        </row>
        <row r="249">
          <cell r="R249" t="str">
            <v>34A_medium_30</v>
          </cell>
          <cell r="S249">
            <v>1</v>
          </cell>
          <cell r="T249">
            <v>1</v>
          </cell>
        </row>
        <row r="250">
          <cell r="R250" t="str">
            <v>34A_coarse_30</v>
          </cell>
          <cell r="S250">
            <v>1</v>
          </cell>
          <cell r="T250">
            <v>1</v>
          </cell>
        </row>
        <row r="251">
          <cell r="R251" t="str">
            <v>34B_fine_30</v>
          </cell>
          <cell r="S251">
            <v>0.5</v>
          </cell>
          <cell r="T251">
            <v>0.93</v>
          </cell>
        </row>
        <row r="252">
          <cell r="R252" t="str">
            <v>34B_medium_30</v>
          </cell>
          <cell r="S252">
            <v>0.5</v>
          </cell>
          <cell r="T252">
            <v>0.93</v>
          </cell>
        </row>
        <row r="253">
          <cell r="R253" t="str">
            <v>34B_coarse_30</v>
          </cell>
          <cell r="S253">
            <v>0.5</v>
          </cell>
          <cell r="T253">
            <v>0.93</v>
          </cell>
        </row>
        <row r="254">
          <cell r="R254" t="str">
            <v>35_fine_30</v>
          </cell>
          <cell r="S254">
            <v>1</v>
          </cell>
          <cell r="T254">
            <v>1</v>
          </cell>
        </row>
        <row r="255">
          <cell r="R255" t="str">
            <v>35_medium_30</v>
          </cell>
          <cell r="S255">
            <v>1</v>
          </cell>
          <cell r="T255">
            <v>1</v>
          </cell>
        </row>
        <row r="256">
          <cell r="R256" t="str">
            <v>35_coarse_30</v>
          </cell>
          <cell r="S256">
            <v>1</v>
          </cell>
          <cell r="T256">
            <v>1</v>
          </cell>
        </row>
        <row r="257">
          <cell r="R257" t="str">
            <v>36_fine_30</v>
          </cell>
          <cell r="S257">
            <v>0.76</v>
          </cell>
          <cell r="T257">
            <v>0.98</v>
          </cell>
        </row>
        <row r="258">
          <cell r="R258" t="str">
            <v>36_medium_30</v>
          </cell>
          <cell r="S258">
            <v>0.76</v>
          </cell>
          <cell r="T258">
            <v>0.98</v>
          </cell>
        </row>
        <row r="259">
          <cell r="R259" t="str">
            <v>36_coarse_30</v>
          </cell>
          <cell r="S259">
            <v>0.76</v>
          </cell>
          <cell r="T259">
            <v>0.98</v>
          </cell>
        </row>
        <row r="260">
          <cell r="R260" t="str">
            <v>38_fine_30</v>
          </cell>
          <cell r="S260">
            <v>1</v>
          </cell>
          <cell r="T260">
            <v>1</v>
          </cell>
        </row>
        <row r="261">
          <cell r="R261" t="str">
            <v>38_medium_30</v>
          </cell>
          <cell r="S261">
            <v>1</v>
          </cell>
          <cell r="T261">
            <v>1</v>
          </cell>
        </row>
        <row r="262">
          <cell r="R262" t="str">
            <v>38_coarse_30</v>
          </cell>
          <cell r="S262">
            <v>1</v>
          </cell>
          <cell r="T262">
            <v>1</v>
          </cell>
        </row>
        <row r="263">
          <cell r="R263" t="str">
            <v>39_fine_30</v>
          </cell>
          <cell r="S263">
            <v>1</v>
          </cell>
          <cell r="T263">
            <v>1</v>
          </cell>
        </row>
        <row r="264">
          <cell r="R264" t="str">
            <v>39_medium_30</v>
          </cell>
          <cell r="S264">
            <v>1</v>
          </cell>
          <cell r="T264">
            <v>1</v>
          </cell>
        </row>
        <row r="265">
          <cell r="R265" t="str">
            <v>39_coarse_30</v>
          </cell>
          <cell r="S265">
            <v>1</v>
          </cell>
          <cell r="T265">
            <v>1</v>
          </cell>
        </row>
        <row r="266">
          <cell r="R266" t="str">
            <v>40_fine_30</v>
          </cell>
          <cell r="S266">
            <v>1</v>
          </cell>
          <cell r="T266">
            <v>1</v>
          </cell>
        </row>
        <row r="267">
          <cell r="R267" t="str">
            <v>40_medium_30</v>
          </cell>
          <cell r="S267">
            <v>1</v>
          </cell>
          <cell r="T267">
            <v>1</v>
          </cell>
        </row>
        <row r="268">
          <cell r="R268" t="str">
            <v>40_coarse_30</v>
          </cell>
          <cell r="S268">
            <v>1</v>
          </cell>
          <cell r="T268">
            <v>1</v>
          </cell>
        </row>
        <row r="269">
          <cell r="R269" t="str">
            <v>41_fine_30</v>
          </cell>
          <cell r="S269">
            <v>1</v>
          </cell>
          <cell r="T269">
            <v>1</v>
          </cell>
        </row>
        <row r="270">
          <cell r="R270" t="str">
            <v>41_medium_30</v>
          </cell>
          <cell r="S270">
            <v>1</v>
          </cell>
          <cell r="T270">
            <v>1</v>
          </cell>
        </row>
        <row r="271">
          <cell r="R271" t="str">
            <v>41_coarse_30</v>
          </cell>
          <cell r="S271">
            <v>1</v>
          </cell>
          <cell r="T271">
            <v>1</v>
          </cell>
        </row>
        <row r="272">
          <cell r="R272" t="str">
            <v>42_fine_30</v>
          </cell>
          <cell r="S272">
            <v>0.5</v>
          </cell>
          <cell r="T272">
            <v>0.99</v>
          </cell>
        </row>
        <row r="273">
          <cell r="R273" t="str">
            <v>42_medium_30</v>
          </cell>
          <cell r="S273">
            <v>0.5</v>
          </cell>
          <cell r="T273">
            <v>0.99</v>
          </cell>
        </row>
        <row r="274">
          <cell r="R274" t="str">
            <v>42_coarse_30</v>
          </cell>
          <cell r="S274">
            <v>0.5</v>
          </cell>
          <cell r="T274">
            <v>0.99</v>
          </cell>
        </row>
        <row r="275">
          <cell r="R275" t="str">
            <v>43A_medium_30</v>
          </cell>
          <cell r="S275">
            <v>1</v>
          </cell>
          <cell r="T275">
            <v>1</v>
          </cell>
        </row>
        <row r="276">
          <cell r="R276" t="str">
            <v>43A_coarse_30</v>
          </cell>
          <cell r="S276">
            <v>1</v>
          </cell>
          <cell r="T276">
            <v>1</v>
          </cell>
        </row>
        <row r="277">
          <cell r="R277" t="str">
            <v>43B_fine_30</v>
          </cell>
          <cell r="S277">
            <v>1</v>
          </cell>
          <cell r="T277">
            <v>1</v>
          </cell>
        </row>
        <row r="278">
          <cell r="R278" t="str">
            <v>43B_medium_30</v>
          </cell>
          <cell r="S278">
            <v>1</v>
          </cell>
          <cell r="T278">
            <v>1</v>
          </cell>
        </row>
        <row r="279">
          <cell r="R279" t="str">
            <v>43B_coarse_30</v>
          </cell>
          <cell r="S279">
            <v>1</v>
          </cell>
          <cell r="T279">
            <v>1</v>
          </cell>
        </row>
        <row r="280">
          <cell r="R280" t="str">
            <v>43C_fine_30</v>
          </cell>
          <cell r="S280">
            <v>1</v>
          </cell>
          <cell r="T280">
            <v>1</v>
          </cell>
        </row>
        <row r="281">
          <cell r="R281" t="str">
            <v>43C_medium_30</v>
          </cell>
          <cell r="S281">
            <v>1</v>
          </cell>
          <cell r="T281">
            <v>1</v>
          </cell>
        </row>
        <row r="282">
          <cell r="R282" t="str">
            <v>44_fine_30</v>
          </cell>
          <cell r="S282">
            <v>0.83</v>
          </cell>
          <cell r="T282">
            <v>0.95</v>
          </cell>
        </row>
        <row r="283">
          <cell r="R283" t="str">
            <v>44_medium_30</v>
          </cell>
          <cell r="S283">
            <v>0.83</v>
          </cell>
          <cell r="T283">
            <v>0.95</v>
          </cell>
        </row>
        <row r="284">
          <cell r="R284" t="str">
            <v>44_coarse_30</v>
          </cell>
          <cell r="S284">
            <v>0.83</v>
          </cell>
          <cell r="T284">
            <v>0.95</v>
          </cell>
        </row>
        <row r="285">
          <cell r="R285" t="str">
            <v>46_fine_30</v>
          </cell>
          <cell r="S285">
            <v>0.78</v>
          </cell>
          <cell r="T285">
            <v>0.97</v>
          </cell>
        </row>
        <row r="286">
          <cell r="R286" t="str">
            <v>46_medium_30</v>
          </cell>
          <cell r="S286">
            <v>0.78</v>
          </cell>
          <cell r="T286">
            <v>0.97</v>
          </cell>
        </row>
        <row r="287">
          <cell r="R287" t="str">
            <v>46_coarse_30</v>
          </cell>
          <cell r="S287">
            <v>0.78</v>
          </cell>
          <cell r="T287">
            <v>0.97</v>
          </cell>
        </row>
        <row r="288">
          <cell r="R288" t="str">
            <v>47_fine_30</v>
          </cell>
          <cell r="S288">
            <v>1</v>
          </cell>
          <cell r="T288">
            <v>1</v>
          </cell>
        </row>
        <row r="289">
          <cell r="R289" t="str">
            <v>47_medium_30</v>
          </cell>
          <cell r="S289">
            <v>1</v>
          </cell>
          <cell r="T289">
            <v>1</v>
          </cell>
        </row>
        <row r="290">
          <cell r="R290" t="str">
            <v>47_coarse_30</v>
          </cell>
          <cell r="S290">
            <v>1</v>
          </cell>
          <cell r="T290">
            <v>1</v>
          </cell>
        </row>
        <row r="291">
          <cell r="R291" t="str">
            <v>48A_fine_30</v>
          </cell>
          <cell r="S291">
            <v>1</v>
          </cell>
          <cell r="T291">
            <v>1</v>
          </cell>
        </row>
        <row r="292">
          <cell r="R292" t="str">
            <v>48A_medium_30</v>
          </cell>
          <cell r="S292">
            <v>1</v>
          </cell>
          <cell r="T292">
            <v>1</v>
          </cell>
        </row>
        <row r="293">
          <cell r="R293" t="str">
            <v>48A_coarse_30</v>
          </cell>
          <cell r="S293">
            <v>1</v>
          </cell>
          <cell r="T293">
            <v>1</v>
          </cell>
        </row>
        <row r="294">
          <cell r="R294" t="str">
            <v>48B_fine_30</v>
          </cell>
          <cell r="S294">
            <v>1</v>
          </cell>
          <cell r="T294">
            <v>1</v>
          </cell>
        </row>
        <row r="295">
          <cell r="R295" t="str">
            <v>48B_medium_30</v>
          </cell>
          <cell r="S295">
            <v>1</v>
          </cell>
          <cell r="T295">
            <v>1</v>
          </cell>
        </row>
        <row r="296">
          <cell r="R296" t="str">
            <v>48B_coarse_30</v>
          </cell>
          <cell r="S296">
            <v>1</v>
          </cell>
          <cell r="T296">
            <v>1</v>
          </cell>
        </row>
        <row r="297">
          <cell r="R297" t="str">
            <v>49_fine_30</v>
          </cell>
          <cell r="S297">
            <v>1</v>
          </cell>
          <cell r="T297">
            <v>1</v>
          </cell>
        </row>
        <row r="298">
          <cell r="R298" t="str">
            <v>49_medium_30</v>
          </cell>
          <cell r="S298">
            <v>1</v>
          </cell>
          <cell r="T298">
            <v>1</v>
          </cell>
        </row>
        <row r="299">
          <cell r="R299" t="str">
            <v>49_coarse_30</v>
          </cell>
          <cell r="S299">
            <v>1</v>
          </cell>
          <cell r="T299">
            <v>1</v>
          </cell>
        </row>
        <row r="300">
          <cell r="R300" t="str">
            <v>4A_fine_30</v>
          </cell>
          <cell r="S300">
            <v>1</v>
          </cell>
          <cell r="T300">
            <v>1</v>
          </cell>
        </row>
        <row r="301">
          <cell r="R301" t="str">
            <v>4A_medium_30</v>
          </cell>
          <cell r="S301">
            <v>1</v>
          </cell>
          <cell r="T301">
            <v>1</v>
          </cell>
        </row>
        <row r="302">
          <cell r="R302" t="str">
            <v>4B_fine_30</v>
          </cell>
          <cell r="S302">
            <v>1</v>
          </cell>
          <cell r="T302">
            <v>1</v>
          </cell>
        </row>
        <row r="303">
          <cell r="R303" t="str">
            <v>4B_medium_30</v>
          </cell>
          <cell r="S303">
            <v>1</v>
          </cell>
          <cell r="T303">
            <v>1</v>
          </cell>
        </row>
        <row r="304">
          <cell r="R304" t="str">
            <v>4B_coarse_30</v>
          </cell>
          <cell r="S304">
            <v>1</v>
          </cell>
          <cell r="T304">
            <v>1</v>
          </cell>
        </row>
        <row r="305">
          <cell r="R305" t="str">
            <v>5_fine_30</v>
          </cell>
          <cell r="S305">
            <v>1</v>
          </cell>
          <cell r="T305">
            <v>1</v>
          </cell>
        </row>
        <row r="306">
          <cell r="R306" t="str">
            <v>5_medium_30</v>
          </cell>
          <cell r="S306">
            <v>1</v>
          </cell>
          <cell r="T306">
            <v>1</v>
          </cell>
        </row>
        <row r="307">
          <cell r="R307" t="str">
            <v>5_coarse_30</v>
          </cell>
          <cell r="S307">
            <v>1</v>
          </cell>
          <cell r="T307">
            <v>1</v>
          </cell>
        </row>
        <row r="308">
          <cell r="R308" t="str">
            <v>51_fine_30</v>
          </cell>
          <cell r="S308">
            <v>1</v>
          </cell>
          <cell r="T308">
            <v>0.87</v>
          </cell>
        </row>
        <row r="309">
          <cell r="R309" t="str">
            <v>51_medium_30</v>
          </cell>
          <cell r="S309">
            <v>1</v>
          </cell>
          <cell r="T309">
            <v>0.87</v>
          </cell>
        </row>
        <row r="310">
          <cell r="R310" t="str">
            <v>51_coarse_30</v>
          </cell>
          <cell r="S310">
            <v>1</v>
          </cell>
          <cell r="T310">
            <v>0.87</v>
          </cell>
        </row>
        <row r="311">
          <cell r="R311" t="str">
            <v>52_fine_30</v>
          </cell>
          <cell r="S311">
            <v>0.91</v>
          </cell>
          <cell r="T311">
            <v>0.97</v>
          </cell>
        </row>
        <row r="312">
          <cell r="R312" t="str">
            <v>52_medium_30</v>
          </cell>
          <cell r="S312">
            <v>0.91</v>
          </cell>
          <cell r="T312">
            <v>0.97</v>
          </cell>
        </row>
        <row r="313">
          <cell r="R313" t="str">
            <v>52_coarse_30</v>
          </cell>
          <cell r="S313">
            <v>0.91</v>
          </cell>
          <cell r="T313">
            <v>0.97</v>
          </cell>
        </row>
        <row r="314">
          <cell r="R314" t="str">
            <v>53A_fine_30</v>
          </cell>
          <cell r="S314">
            <v>0.9</v>
          </cell>
          <cell r="T314">
            <v>1</v>
          </cell>
        </row>
        <row r="315">
          <cell r="R315" t="str">
            <v>53A_medium_30</v>
          </cell>
          <cell r="S315">
            <v>0.9</v>
          </cell>
          <cell r="T315">
            <v>1</v>
          </cell>
        </row>
        <row r="316">
          <cell r="R316" t="str">
            <v>53A_coarse_30</v>
          </cell>
          <cell r="S316">
            <v>0.9</v>
          </cell>
          <cell r="T316">
            <v>1</v>
          </cell>
        </row>
        <row r="317">
          <cell r="R317" t="str">
            <v>53B_fine_30</v>
          </cell>
          <cell r="S317">
            <v>0.86</v>
          </cell>
          <cell r="T317">
            <v>1</v>
          </cell>
        </row>
        <row r="318">
          <cell r="R318" t="str">
            <v>53B_medium_30</v>
          </cell>
          <cell r="S318">
            <v>0.86</v>
          </cell>
          <cell r="T318">
            <v>1</v>
          </cell>
        </row>
        <row r="319">
          <cell r="R319" t="str">
            <v>53B_coarse_30</v>
          </cell>
          <cell r="S319">
            <v>0.86</v>
          </cell>
          <cell r="T319">
            <v>1</v>
          </cell>
        </row>
        <row r="320">
          <cell r="R320" t="str">
            <v>53C_fine_30</v>
          </cell>
          <cell r="S320">
            <v>0.93</v>
          </cell>
          <cell r="T320">
            <v>1</v>
          </cell>
        </row>
        <row r="321">
          <cell r="R321" t="str">
            <v>53C_medium_30</v>
          </cell>
          <cell r="S321">
            <v>0.93</v>
          </cell>
          <cell r="T321">
            <v>1</v>
          </cell>
        </row>
        <row r="322">
          <cell r="R322" t="str">
            <v>54_fine_30</v>
          </cell>
          <cell r="S322">
            <v>0.86</v>
          </cell>
          <cell r="T322">
            <v>1</v>
          </cell>
        </row>
        <row r="323">
          <cell r="R323" t="str">
            <v>54_medium_30</v>
          </cell>
          <cell r="S323">
            <v>0.86</v>
          </cell>
          <cell r="T323">
            <v>1</v>
          </cell>
        </row>
        <row r="324">
          <cell r="R324" t="str">
            <v>54_coarse_30</v>
          </cell>
          <cell r="S324">
            <v>0.86</v>
          </cell>
          <cell r="T324">
            <v>1</v>
          </cell>
        </row>
        <row r="325">
          <cell r="R325" t="str">
            <v>55A_fine_30</v>
          </cell>
          <cell r="S325">
            <v>0.93</v>
          </cell>
          <cell r="T325">
            <v>1</v>
          </cell>
        </row>
        <row r="326">
          <cell r="R326" t="str">
            <v>55A_medium_30</v>
          </cell>
          <cell r="S326">
            <v>0.93</v>
          </cell>
          <cell r="T326">
            <v>1</v>
          </cell>
        </row>
        <row r="327">
          <cell r="R327" t="str">
            <v>55A_coarse_30</v>
          </cell>
          <cell r="S327">
            <v>0.93</v>
          </cell>
          <cell r="T327">
            <v>1</v>
          </cell>
        </row>
        <row r="328">
          <cell r="R328" t="str">
            <v>55B_fine_30</v>
          </cell>
          <cell r="S328">
            <v>0.92</v>
          </cell>
          <cell r="T328">
            <v>1</v>
          </cell>
        </row>
        <row r="329">
          <cell r="R329" t="str">
            <v>55B_medium_30</v>
          </cell>
          <cell r="S329">
            <v>0.92</v>
          </cell>
          <cell r="T329">
            <v>1</v>
          </cell>
        </row>
        <row r="330">
          <cell r="R330" t="str">
            <v>55B_coarse_30</v>
          </cell>
          <cell r="S330">
            <v>0.92</v>
          </cell>
          <cell r="T330">
            <v>1</v>
          </cell>
        </row>
        <row r="331">
          <cell r="R331" t="str">
            <v>55C_fine_30</v>
          </cell>
          <cell r="S331">
            <v>0.94</v>
          </cell>
          <cell r="T331">
            <v>1</v>
          </cell>
        </row>
        <row r="332">
          <cell r="R332" t="str">
            <v>55C_medium_30</v>
          </cell>
          <cell r="S332">
            <v>0.94</v>
          </cell>
          <cell r="T332">
            <v>1</v>
          </cell>
        </row>
        <row r="333">
          <cell r="R333" t="str">
            <v>55C_coarse_30</v>
          </cell>
          <cell r="S333">
            <v>0.94</v>
          </cell>
          <cell r="T333">
            <v>1</v>
          </cell>
        </row>
        <row r="334">
          <cell r="R334" t="str">
            <v>56_fine_30</v>
          </cell>
          <cell r="S334">
            <v>0.93</v>
          </cell>
          <cell r="T334">
            <v>1</v>
          </cell>
        </row>
        <row r="335">
          <cell r="R335" t="str">
            <v>56_medium_30</v>
          </cell>
          <cell r="S335">
            <v>0.93</v>
          </cell>
          <cell r="T335">
            <v>1</v>
          </cell>
        </row>
        <row r="336">
          <cell r="R336" t="str">
            <v>56_coarse_30</v>
          </cell>
          <cell r="S336">
            <v>0.93</v>
          </cell>
          <cell r="T336">
            <v>1</v>
          </cell>
        </row>
        <row r="337">
          <cell r="R337" t="str">
            <v>57_medium_30</v>
          </cell>
          <cell r="S337">
            <v>0.91</v>
          </cell>
          <cell r="T337">
            <v>1</v>
          </cell>
        </row>
        <row r="338">
          <cell r="R338" t="str">
            <v>57_coarse_30</v>
          </cell>
          <cell r="S338">
            <v>0.91</v>
          </cell>
          <cell r="T338">
            <v>1</v>
          </cell>
        </row>
        <row r="339">
          <cell r="R339" t="str">
            <v>58A_fine_30</v>
          </cell>
          <cell r="S339">
            <v>0.8</v>
          </cell>
          <cell r="T339">
            <v>0.95</v>
          </cell>
        </row>
        <row r="340">
          <cell r="R340" t="str">
            <v>58A_medium_30</v>
          </cell>
          <cell r="S340">
            <v>0.8</v>
          </cell>
          <cell r="T340">
            <v>0.95</v>
          </cell>
        </row>
        <row r="341">
          <cell r="R341" t="str">
            <v>58A_coarse_30</v>
          </cell>
          <cell r="S341">
            <v>0.8</v>
          </cell>
          <cell r="T341">
            <v>0.95</v>
          </cell>
        </row>
        <row r="342">
          <cell r="R342" t="str">
            <v>58B_fine_30</v>
          </cell>
          <cell r="S342">
            <v>1</v>
          </cell>
          <cell r="T342">
            <v>1</v>
          </cell>
        </row>
        <row r="343">
          <cell r="R343" t="str">
            <v>58B_medium_30</v>
          </cell>
          <cell r="S343">
            <v>1</v>
          </cell>
          <cell r="T343">
            <v>1</v>
          </cell>
        </row>
        <row r="344">
          <cell r="R344" t="str">
            <v>58B_coarse_30</v>
          </cell>
          <cell r="S344">
            <v>1</v>
          </cell>
          <cell r="T344">
            <v>1</v>
          </cell>
        </row>
        <row r="345">
          <cell r="R345" t="str">
            <v>58C_fine_30</v>
          </cell>
          <cell r="S345">
            <v>1</v>
          </cell>
          <cell r="T345">
            <v>1</v>
          </cell>
        </row>
        <row r="346">
          <cell r="R346" t="str">
            <v>58C_medium_30</v>
          </cell>
          <cell r="S346">
            <v>1</v>
          </cell>
          <cell r="T346">
            <v>1</v>
          </cell>
        </row>
        <row r="347">
          <cell r="R347" t="str">
            <v>58C_coarse_30</v>
          </cell>
          <cell r="S347">
            <v>1</v>
          </cell>
          <cell r="T347">
            <v>1</v>
          </cell>
        </row>
        <row r="348">
          <cell r="R348" t="str">
            <v>58D_medium_30</v>
          </cell>
          <cell r="S348">
            <v>1</v>
          </cell>
          <cell r="T348">
            <v>1</v>
          </cell>
        </row>
        <row r="349">
          <cell r="R349" t="str">
            <v>58D_coarse_30</v>
          </cell>
          <cell r="S349">
            <v>1</v>
          </cell>
          <cell r="T349">
            <v>1</v>
          </cell>
        </row>
        <row r="350">
          <cell r="R350" t="str">
            <v>6_medium_30</v>
          </cell>
          <cell r="S350">
            <v>1</v>
          </cell>
          <cell r="T350">
            <v>1</v>
          </cell>
        </row>
        <row r="351">
          <cell r="R351" t="str">
            <v>6_coarse_30</v>
          </cell>
          <cell r="S351">
            <v>1</v>
          </cell>
          <cell r="T351">
            <v>1</v>
          </cell>
        </row>
        <row r="352">
          <cell r="R352" t="str">
            <v>60A_fine_30</v>
          </cell>
          <cell r="S352">
            <v>0.83</v>
          </cell>
          <cell r="T352">
            <v>0.97</v>
          </cell>
        </row>
        <row r="353">
          <cell r="R353" t="str">
            <v>60A_medium_30</v>
          </cell>
          <cell r="S353">
            <v>0.83</v>
          </cell>
          <cell r="T353">
            <v>0.97</v>
          </cell>
        </row>
        <row r="354">
          <cell r="R354" t="str">
            <v>60A_coarse_30</v>
          </cell>
          <cell r="S354">
            <v>0.83</v>
          </cell>
          <cell r="T354">
            <v>0.97</v>
          </cell>
        </row>
        <row r="355">
          <cell r="R355" t="str">
            <v>60B_fine_30</v>
          </cell>
          <cell r="S355">
            <v>1</v>
          </cell>
          <cell r="T355">
            <v>1</v>
          </cell>
        </row>
        <row r="356">
          <cell r="R356" t="str">
            <v>60B_medium_30</v>
          </cell>
          <cell r="S356">
            <v>1</v>
          </cell>
          <cell r="T356">
            <v>1</v>
          </cell>
        </row>
        <row r="357">
          <cell r="R357" t="str">
            <v>61_fine_30</v>
          </cell>
          <cell r="S357">
            <v>0.75</v>
          </cell>
          <cell r="T357">
            <v>0.94</v>
          </cell>
        </row>
        <row r="358">
          <cell r="R358" t="str">
            <v>61_medium_30</v>
          </cell>
          <cell r="S358">
            <v>0.75</v>
          </cell>
          <cell r="T358">
            <v>0.94</v>
          </cell>
        </row>
        <row r="359">
          <cell r="R359" t="str">
            <v>61_coarse_30</v>
          </cell>
          <cell r="S359">
            <v>0.75</v>
          </cell>
          <cell r="T359">
            <v>0.94</v>
          </cell>
        </row>
        <row r="360">
          <cell r="R360" t="str">
            <v>62_medium_30</v>
          </cell>
          <cell r="S360">
            <v>1</v>
          </cell>
          <cell r="T360">
            <v>1</v>
          </cell>
        </row>
        <row r="361">
          <cell r="R361" t="str">
            <v>63A_fine_30</v>
          </cell>
          <cell r="S361">
            <v>0.84</v>
          </cell>
          <cell r="T361">
            <v>0.97</v>
          </cell>
        </row>
        <row r="362">
          <cell r="R362" t="str">
            <v>63A_medium_30</v>
          </cell>
          <cell r="S362">
            <v>0.84</v>
          </cell>
          <cell r="T362">
            <v>0.97</v>
          </cell>
        </row>
        <row r="363">
          <cell r="R363" t="str">
            <v>63A_coarse_30</v>
          </cell>
          <cell r="S363">
            <v>0.84</v>
          </cell>
          <cell r="T363">
            <v>0.97</v>
          </cell>
        </row>
        <row r="364">
          <cell r="R364" t="str">
            <v>63B_fine_30</v>
          </cell>
          <cell r="S364">
            <v>0.9</v>
          </cell>
          <cell r="T364">
            <v>0.97</v>
          </cell>
        </row>
        <row r="365">
          <cell r="R365" t="str">
            <v>63B_medium_30</v>
          </cell>
          <cell r="S365">
            <v>0.9</v>
          </cell>
          <cell r="T365">
            <v>0.97</v>
          </cell>
        </row>
        <row r="366">
          <cell r="R366" t="str">
            <v>63B_coarse_30</v>
          </cell>
          <cell r="S366">
            <v>0.9</v>
          </cell>
          <cell r="T366">
            <v>0.97</v>
          </cell>
        </row>
        <row r="367">
          <cell r="R367" t="str">
            <v>64_fine_30</v>
          </cell>
          <cell r="S367">
            <v>0.85</v>
          </cell>
          <cell r="T367">
            <v>0.99</v>
          </cell>
        </row>
        <row r="368">
          <cell r="R368" t="str">
            <v>64_medium_30</v>
          </cell>
          <cell r="S368">
            <v>0.85</v>
          </cell>
          <cell r="T368">
            <v>0.99</v>
          </cell>
        </row>
        <row r="369">
          <cell r="R369" t="str">
            <v>64_coarse_30</v>
          </cell>
          <cell r="S369">
            <v>0.85</v>
          </cell>
          <cell r="T369">
            <v>0.99</v>
          </cell>
        </row>
        <row r="370">
          <cell r="R370" t="str">
            <v>65_medium_30</v>
          </cell>
          <cell r="S370">
            <v>0.5</v>
          </cell>
          <cell r="T370">
            <v>1</v>
          </cell>
        </row>
        <row r="371">
          <cell r="R371" t="str">
            <v>65_coarse_30</v>
          </cell>
          <cell r="S371">
            <v>0.5</v>
          </cell>
          <cell r="T371">
            <v>1</v>
          </cell>
        </row>
        <row r="372">
          <cell r="R372" t="str">
            <v>66_fine_30</v>
          </cell>
          <cell r="S372">
            <v>0.82</v>
          </cell>
          <cell r="T372">
            <v>1</v>
          </cell>
        </row>
        <row r="373">
          <cell r="R373" t="str">
            <v>66_medium_30</v>
          </cell>
          <cell r="S373">
            <v>0.82</v>
          </cell>
          <cell r="T373">
            <v>1</v>
          </cell>
        </row>
        <row r="374">
          <cell r="R374" t="str">
            <v>66_coarse_30</v>
          </cell>
          <cell r="S374">
            <v>0.82</v>
          </cell>
          <cell r="T374">
            <v>1</v>
          </cell>
        </row>
        <row r="375">
          <cell r="R375" t="str">
            <v>67A_fine_30</v>
          </cell>
          <cell r="S375">
            <v>0.84</v>
          </cell>
          <cell r="T375">
            <v>0.96</v>
          </cell>
        </row>
        <row r="376">
          <cell r="R376" t="str">
            <v>67A_medium_30</v>
          </cell>
          <cell r="S376">
            <v>0.84</v>
          </cell>
          <cell r="T376">
            <v>0.96</v>
          </cell>
        </row>
        <row r="377">
          <cell r="R377" t="str">
            <v>67A_coarse_30</v>
          </cell>
          <cell r="S377">
            <v>0.84</v>
          </cell>
          <cell r="T377">
            <v>0.96</v>
          </cell>
        </row>
        <row r="378">
          <cell r="R378" t="str">
            <v>67B_fine_30</v>
          </cell>
          <cell r="S378">
            <v>0.84</v>
          </cell>
          <cell r="T378">
            <v>0.97</v>
          </cell>
        </row>
        <row r="379">
          <cell r="R379" t="str">
            <v>67B_medium_30</v>
          </cell>
          <cell r="S379">
            <v>0.84</v>
          </cell>
          <cell r="T379">
            <v>0.97</v>
          </cell>
        </row>
        <row r="380">
          <cell r="R380" t="str">
            <v>67B_coarse_30</v>
          </cell>
          <cell r="S380">
            <v>0.84</v>
          </cell>
          <cell r="T380">
            <v>0.97</v>
          </cell>
        </row>
        <row r="381">
          <cell r="R381" t="str">
            <v>69_fine_30</v>
          </cell>
          <cell r="S381">
            <v>0.67</v>
          </cell>
          <cell r="T381">
            <v>1</v>
          </cell>
        </row>
        <row r="382">
          <cell r="R382" t="str">
            <v>69_medium_30</v>
          </cell>
          <cell r="S382">
            <v>0.67</v>
          </cell>
          <cell r="T382">
            <v>1</v>
          </cell>
        </row>
        <row r="383">
          <cell r="R383" t="str">
            <v>69_coarse_30</v>
          </cell>
          <cell r="S383">
            <v>0.67</v>
          </cell>
          <cell r="T383">
            <v>1</v>
          </cell>
        </row>
        <row r="384">
          <cell r="R384" t="str">
            <v>7_medium_30</v>
          </cell>
          <cell r="S384">
            <v>0.5</v>
          </cell>
          <cell r="T384">
            <v>0.88</v>
          </cell>
        </row>
        <row r="385">
          <cell r="R385" t="str">
            <v>7_coarse_30</v>
          </cell>
          <cell r="S385">
            <v>0.5</v>
          </cell>
          <cell r="T385">
            <v>0.88</v>
          </cell>
        </row>
        <row r="386">
          <cell r="R386" t="str">
            <v>70A_fine_30</v>
          </cell>
          <cell r="S386">
            <v>1</v>
          </cell>
          <cell r="T386">
            <v>1</v>
          </cell>
        </row>
        <row r="387">
          <cell r="R387" t="str">
            <v>70A_medium_30</v>
          </cell>
          <cell r="S387">
            <v>1</v>
          </cell>
          <cell r="T387">
            <v>1</v>
          </cell>
        </row>
        <row r="388">
          <cell r="R388" t="str">
            <v>70A_coarse_30</v>
          </cell>
          <cell r="S388">
            <v>1</v>
          </cell>
          <cell r="T388">
            <v>1</v>
          </cell>
        </row>
        <row r="389">
          <cell r="R389" t="str">
            <v>70B_fine_30</v>
          </cell>
          <cell r="S389">
            <v>1</v>
          </cell>
          <cell r="T389">
            <v>1</v>
          </cell>
        </row>
        <row r="390">
          <cell r="R390" t="str">
            <v>70B_medium_30</v>
          </cell>
          <cell r="S390">
            <v>1</v>
          </cell>
          <cell r="T390">
            <v>1</v>
          </cell>
        </row>
        <row r="391">
          <cell r="R391" t="str">
            <v>70B_coarse_30</v>
          </cell>
          <cell r="S391">
            <v>1</v>
          </cell>
          <cell r="T391">
            <v>1</v>
          </cell>
        </row>
        <row r="392">
          <cell r="R392" t="str">
            <v>70C_fine_30</v>
          </cell>
          <cell r="S392">
            <v>1</v>
          </cell>
          <cell r="T392">
            <v>1</v>
          </cell>
        </row>
        <row r="393">
          <cell r="R393" t="str">
            <v>70C_medium_30</v>
          </cell>
          <cell r="S393">
            <v>1</v>
          </cell>
          <cell r="T393">
            <v>1</v>
          </cell>
        </row>
        <row r="394">
          <cell r="R394" t="str">
            <v>70C_coarse_30</v>
          </cell>
          <cell r="S394">
            <v>1</v>
          </cell>
          <cell r="T394">
            <v>1</v>
          </cell>
        </row>
        <row r="395">
          <cell r="R395" t="str">
            <v>70D_medium_30</v>
          </cell>
          <cell r="S395">
            <v>1</v>
          </cell>
          <cell r="T395">
            <v>1</v>
          </cell>
        </row>
        <row r="396">
          <cell r="R396" t="str">
            <v>71_fine_30</v>
          </cell>
          <cell r="S396">
            <v>0.67</v>
          </cell>
          <cell r="T396">
            <v>1</v>
          </cell>
        </row>
        <row r="397">
          <cell r="R397" t="str">
            <v>71_medium_30</v>
          </cell>
          <cell r="S397">
            <v>0.67</v>
          </cell>
          <cell r="T397">
            <v>1</v>
          </cell>
        </row>
        <row r="398">
          <cell r="R398" t="str">
            <v>71_coarse_30</v>
          </cell>
          <cell r="S398">
            <v>0.67</v>
          </cell>
          <cell r="T398">
            <v>1</v>
          </cell>
        </row>
        <row r="399">
          <cell r="R399" t="str">
            <v>72_fine_30</v>
          </cell>
          <cell r="S399">
            <v>0.93</v>
          </cell>
          <cell r="T399">
            <v>0.97</v>
          </cell>
        </row>
        <row r="400">
          <cell r="R400" t="str">
            <v>72_medium_30</v>
          </cell>
          <cell r="S400">
            <v>0.93</v>
          </cell>
          <cell r="T400">
            <v>0.97</v>
          </cell>
        </row>
        <row r="401">
          <cell r="R401" t="str">
            <v>72_coarse_30</v>
          </cell>
          <cell r="S401">
            <v>0.93</v>
          </cell>
          <cell r="T401">
            <v>0.97</v>
          </cell>
        </row>
        <row r="402">
          <cell r="R402" t="str">
            <v>73_fine_30</v>
          </cell>
          <cell r="S402">
            <v>0.9</v>
          </cell>
          <cell r="T402">
            <v>1</v>
          </cell>
        </row>
        <row r="403">
          <cell r="R403" t="str">
            <v>73_medium_30</v>
          </cell>
          <cell r="S403">
            <v>0.9</v>
          </cell>
          <cell r="T403">
            <v>1</v>
          </cell>
        </row>
        <row r="404">
          <cell r="R404" t="str">
            <v>73_coarse_30</v>
          </cell>
          <cell r="S404">
            <v>0.9</v>
          </cell>
          <cell r="T404">
            <v>1</v>
          </cell>
        </row>
        <row r="405">
          <cell r="R405" t="str">
            <v>74_fine_30</v>
          </cell>
          <cell r="S405">
            <v>0.97</v>
          </cell>
          <cell r="T405">
            <v>1</v>
          </cell>
        </row>
        <row r="406">
          <cell r="R406" t="str">
            <v>74_medium_30</v>
          </cell>
          <cell r="S406">
            <v>0.97</v>
          </cell>
          <cell r="T406">
            <v>1</v>
          </cell>
        </row>
        <row r="407">
          <cell r="R407" t="str">
            <v>74_coarse_30</v>
          </cell>
          <cell r="S407">
            <v>0.97</v>
          </cell>
          <cell r="T407">
            <v>1</v>
          </cell>
        </row>
        <row r="408">
          <cell r="R408" t="str">
            <v>75_fine_30</v>
          </cell>
          <cell r="S408">
            <v>0.83</v>
          </cell>
          <cell r="T408">
            <v>1</v>
          </cell>
        </row>
        <row r="409">
          <cell r="R409" t="str">
            <v>75_medium_30</v>
          </cell>
          <cell r="S409">
            <v>0.83</v>
          </cell>
          <cell r="T409">
            <v>1</v>
          </cell>
        </row>
        <row r="410">
          <cell r="R410" t="str">
            <v>75_coarse_30</v>
          </cell>
          <cell r="S410">
            <v>0.83</v>
          </cell>
          <cell r="T410">
            <v>1</v>
          </cell>
        </row>
        <row r="411">
          <cell r="R411" t="str">
            <v>76_fine_30</v>
          </cell>
          <cell r="S411">
            <v>0.92</v>
          </cell>
          <cell r="T411">
            <v>1</v>
          </cell>
        </row>
        <row r="412">
          <cell r="R412" t="str">
            <v>76_medium_30</v>
          </cell>
          <cell r="S412">
            <v>0.92</v>
          </cell>
          <cell r="T412">
            <v>1</v>
          </cell>
        </row>
        <row r="413">
          <cell r="R413" t="str">
            <v>77A_fine_30</v>
          </cell>
          <cell r="S413">
            <v>0.97</v>
          </cell>
          <cell r="T413">
            <v>0.98</v>
          </cell>
        </row>
        <row r="414">
          <cell r="R414" t="str">
            <v>77A_medium_30</v>
          </cell>
          <cell r="S414">
            <v>0.97</v>
          </cell>
          <cell r="T414">
            <v>0.98</v>
          </cell>
        </row>
        <row r="415">
          <cell r="R415" t="str">
            <v>77A_coarse_30</v>
          </cell>
          <cell r="S415">
            <v>0.97</v>
          </cell>
          <cell r="T415">
            <v>0.98</v>
          </cell>
        </row>
        <row r="416">
          <cell r="R416" t="str">
            <v>77B_fine_30</v>
          </cell>
          <cell r="S416">
            <v>0.85</v>
          </cell>
          <cell r="T416">
            <v>0.92</v>
          </cell>
        </row>
        <row r="417">
          <cell r="R417" t="str">
            <v>77B_medium_30</v>
          </cell>
          <cell r="S417">
            <v>0.85</v>
          </cell>
          <cell r="T417">
            <v>0.92</v>
          </cell>
        </row>
        <row r="418">
          <cell r="R418" t="str">
            <v>77B_coarse_30</v>
          </cell>
          <cell r="S418">
            <v>0.85</v>
          </cell>
          <cell r="T418">
            <v>0.92</v>
          </cell>
        </row>
        <row r="419">
          <cell r="R419" t="str">
            <v>77C_fine_30</v>
          </cell>
          <cell r="S419">
            <v>0.92</v>
          </cell>
          <cell r="T419">
            <v>1</v>
          </cell>
        </row>
        <row r="420">
          <cell r="R420" t="str">
            <v>77C_medium_30</v>
          </cell>
          <cell r="S420">
            <v>0.92</v>
          </cell>
          <cell r="T420">
            <v>1</v>
          </cell>
        </row>
        <row r="421">
          <cell r="R421" t="str">
            <v>77C_coarse_30</v>
          </cell>
          <cell r="S421">
            <v>0.92</v>
          </cell>
          <cell r="T421">
            <v>1</v>
          </cell>
        </row>
        <row r="422">
          <cell r="R422" t="str">
            <v>77D_fine_30</v>
          </cell>
          <cell r="S422">
            <v>0.63</v>
          </cell>
          <cell r="T422">
            <v>0.96</v>
          </cell>
        </row>
        <row r="423">
          <cell r="R423" t="str">
            <v>77D_medium_30</v>
          </cell>
          <cell r="S423">
            <v>0.63</v>
          </cell>
          <cell r="T423">
            <v>0.96</v>
          </cell>
        </row>
        <row r="424">
          <cell r="R424" t="str">
            <v>77D_coarse_30</v>
          </cell>
          <cell r="S424">
            <v>0.63</v>
          </cell>
          <cell r="T424">
            <v>0.96</v>
          </cell>
        </row>
        <row r="425">
          <cell r="R425" t="str">
            <v>77E_fine_30</v>
          </cell>
          <cell r="S425">
            <v>0.84</v>
          </cell>
          <cell r="T425">
            <v>0.96</v>
          </cell>
        </row>
        <row r="426">
          <cell r="R426" t="str">
            <v>77E_medium_30</v>
          </cell>
          <cell r="S426">
            <v>0.84</v>
          </cell>
          <cell r="T426">
            <v>0.96</v>
          </cell>
        </row>
        <row r="427">
          <cell r="R427" t="str">
            <v>77E_coarse_30</v>
          </cell>
          <cell r="S427">
            <v>0.84</v>
          </cell>
          <cell r="T427">
            <v>0.96</v>
          </cell>
        </row>
        <row r="428">
          <cell r="R428" t="str">
            <v>78A_fine_30</v>
          </cell>
          <cell r="S428">
            <v>0.87</v>
          </cell>
          <cell r="T428">
            <v>1</v>
          </cell>
        </row>
        <row r="429">
          <cell r="R429" t="str">
            <v>78A_medium_30</v>
          </cell>
          <cell r="S429">
            <v>0.87</v>
          </cell>
          <cell r="T429">
            <v>1</v>
          </cell>
        </row>
        <row r="430">
          <cell r="R430" t="str">
            <v>78A_coarse_30</v>
          </cell>
          <cell r="S430">
            <v>0.87</v>
          </cell>
          <cell r="T430">
            <v>1</v>
          </cell>
        </row>
        <row r="431">
          <cell r="R431" t="str">
            <v>78B_fine_30</v>
          </cell>
          <cell r="S431">
            <v>0.93</v>
          </cell>
          <cell r="T431">
            <v>0.99</v>
          </cell>
        </row>
        <row r="432">
          <cell r="R432" t="str">
            <v>78B_medium_30</v>
          </cell>
          <cell r="S432">
            <v>0.93</v>
          </cell>
          <cell r="T432">
            <v>0.99</v>
          </cell>
        </row>
        <row r="433">
          <cell r="R433" t="str">
            <v>78B_coarse_30</v>
          </cell>
          <cell r="S433">
            <v>0.93</v>
          </cell>
          <cell r="T433">
            <v>0.99</v>
          </cell>
        </row>
        <row r="434">
          <cell r="R434" t="str">
            <v>78C_fine_30</v>
          </cell>
          <cell r="S434">
            <v>0.89</v>
          </cell>
          <cell r="T434">
            <v>1</v>
          </cell>
        </row>
        <row r="435">
          <cell r="R435" t="str">
            <v>78C_medium_30</v>
          </cell>
          <cell r="S435">
            <v>0.89</v>
          </cell>
          <cell r="T435">
            <v>1</v>
          </cell>
        </row>
        <row r="436">
          <cell r="R436" t="str">
            <v>78C_coarse_30</v>
          </cell>
          <cell r="S436">
            <v>0.89</v>
          </cell>
          <cell r="T436">
            <v>1</v>
          </cell>
        </row>
        <row r="437">
          <cell r="R437" t="str">
            <v>79_fine_30</v>
          </cell>
          <cell r="S437">
            <v>0.97</v>
          </cell>
          <cell r="T437">
            <v>1</v>
          </cell>
        </row>
        <row r="438">
          <cell r="R438" t="str">
            <v>79_medium_30</v>
          </cell>
          <cell r="S438">
            <v>0.97</v>
          </cell>
          <cell r="T438">
            <v>1</v>
          </cell>
        </row>
        <row r="439">
          <cell r="R439" t="str">
            <v>79_coarse_30</v>
          </cell>
          <cell r="S439">
            <v>0.97</v>
          </cell>
          <cell r="T439">
            <v>1</v>
          </cell>
        </row>
        <row r="440">
          <cell r="R440" t="str">
            <v>8_fine_30</v>
          </cell>
          <cell r="S440">
            <v>0.75</v>
          </cell>
          <cell r="T440">
            <v>0.78</v>
          </cell>
        </row>
        <row r="441">
          <cell r="R441" t="str">
            <v>8_medium_30</v>
          </cell>
          <cell r="S441">
            <v>0.75</v>
          </cell>
          <cell r="T441">
            <v>0.78</v>
          </cell>
        </row>
        <row r="442">
          <cell r="R442" t="str">
            <v>8_coarse_30</v>
          </cell>
          <cell r="S442">
            <v>0.75</v>
          </cell>
          <cell r="T442">
            <v>0.78</v>
          </cell>
        </row>
        <row r="443">
          <cell r="R443" t="str">
            <v>80A_fine_30</v>
          </cell>
          <cell r="S443">
            <v>0.9</v>
          </cell>
          <cell r="T443">
            <v>1</v>
          </cell>
        </row>
        <row r="444">
          <cell r="R444" t="str">
            <v>80A_medium_30</v>
          </cell>
          <cell r="S444">
            <v>0.9</v>
          </cell>
          <cell r="T444">
            <v>1</v>
          </cell>
        </row>
        <row r="445">
          <cell r="R445" t="str">
            <v>80A_coarse_30</v>
          </cell>
          <cell r="S445">
            <v>0.9</v>
          </cell>
          <cell r="T445">
            <v>1</v>
          </cell>
        </row>
        <row r="446">
          <cell r="R446" t="str">
            <v>80B_fine_30</v>
          </cell>
          <cell r="S446">
            <v>0.89</v>
          </cell>
          <cell r="T446">
            <v>0.99</v>
          </cell>
        </row>
        <row r="447">
          <cell r="R447" t="str">
            <v>80B_medium_30</v>
          </cell>
          <cell r="S447">
            <v>0.89</v>
          </cell>
          <cell r="T447">
            <v>0.99</v>
          </cell>
        </row>
        <row r="448">
          <cell r="R448" t="str">
            <v>80B_coarse_30</v>
          </cell>
          <cell r="S448">
            <v>0.89</v>
          </cell>
          <cell r="T448">
            <v>0.99</v>
          </cell>
        </row>
        <row r="449">
          <cell r="R449" t="str">
            <v>81A_fine_30</v>
          </cell>
          <cell r="S449">
            <v>0.52</v>
          </cell>
          <cell r="T449">
            <v>0.99</v>
          </cell>
        </row>
        <row r="450">
          <cell r="R450" t="str">
            <v>81A_medium_30</v>
          </cell>
          <cell r="S450">
            <v>0.52</v>
          </cell>
          <cell r="T450">
            <v>0.99</v>
          </cell>
        </row>
        <row r="451">
          <cell r="R451" t="str">
            <v>81A_coarse_30</v>
          </cell>
          <cell r="S451">
            <v>0.52</v>
          </cell>
          <cell r="T451">
            <v>0.99</v>
          </cell>
        </row>
        <row r="452">
          <cell r="R452" t="str">
            <v>81B_fine_30</v>
          </cell>
          <cell r="S452">
            <v>1</v>
          </cell>
          <cell r="T452">
            <v>1</v>
          </cell>
        </row>
        <row r="453">
          <cell r="R453" t="str">
            <v>81B_medium_30</v>
          </cell>
          <cell r="S453">
            <v>1</v>
          </cell>
          <cell r="T453">
            <v>1</v>
          </cell>
        </row>
        <row r="454">
          <cell r="R454" t="str">
            <v>81B_coarse_30</v>
          </cell>
          <cell r="S454">
            <v>1</v>
          </cell>
          <cell r="T454">
            <v>1</v>
          </cell>
        </row>
        <row r="455">
          <cell r="R455" t="str">
            <v>81C_fine_30</v>
          </cell>
          <cell r="S455">
            <v>1</v>
          </cell>
          <cell r="T455">
            <v>1</v>
          </cell>
        </row>
        <row r="456">
          <cell r="R456" t="str">
            <v>81C_medium_30</v>
          </cell>
          <cell r="S456">
            <v>1</v>
          </cell>
          <cell r="T456">
            <v>1</v>
          </cell>
        </row>
        <row r="457">
          <cell r="R457" t="str">
            <v>81C_coarse_30</v>
          </cell>
          <cell r="S457">
            <v>1</v>
          </cell>
          <cell r="T457">
            <v>1</v>
          </cell>
        </row>
        <row r="458">
          <cell r="R458" t="str">
            <v>81D_fine_30</v>
          </cell>
          <cell r="S458">
            <v>1</v>
          </cell>
          <cell r="T458">
            <v>1</v>
          </cell>
        </row>
        <row r="459">
          <cell r="R459" t="str">
            <v>81D_medium_30</v>
          </cell>
          <cell r="S459">
            <v>1</v>
          </cell>
          <cell r="T459">
            <v>1</v>
          </cell>
        </row>
        <row r="460">
          <cell r="R460" t="str">
            <v>81D_coarse_30</v>
          </cell>
          <cell r="S460">
            <v>1</v>
          </cell>
          <cell r="T460">
            <v>1</v>
          </cell>
        </row>
        <row r="461">
          <cell r="R461" t="str">
            <v>82A_fine_30</v>
          </cell>
          <cell r="S461">
            <v>1</v>
          </cell>
          <cell r="T461">
            <v>1</v>
          </cell>
        </row>
        <row r="462">
          <cell r="R462" t="str">
            <v>82A_medium_30</v>
          </cell>
          <cell r="S462">
            <v>1</v>
          </cell>
          <cell r="T462">
            <v>1</v>
          </cell>
        </row>
        <row r="463">
          <cell r="R463" t="str">
            <v>82A_coarse_30</v>
          </cell>
          <cell r="S463">
            <v>1</v>
          </cell>
          <cell r="T463">
            <v>1</v>
          </cell>
        </row>
        <row r="464">
          <cell r="R464" t="str">
            <v>82B_fine_30</v>
          </cell>
          <cell r="S464">
            <v>0.85</v>
          </cell>
          <cell r="T464">
            <v>1</v>
          </cell>
        </row>
        <row r="465">
          <cell r="R465" t="str">
            <v>82B_medium_30</v>
          </cell>
          <cell r="S465">
            <v>0.85</v>
          </cell>
          <cell r="T465">
            <v>1</v>
          </cell>
        </row>
        <row r="466">
          <cell r="R466" t="str">
            <v>83A_fine_30</v>
          </cell>
          <cell r="S466">
            <v>0.96</v>
          </cell>
          <cell r="T466">
            <v>0.99</v>
          </cell>
        </row>
        <row r="467">
          <cell r="R467" t="str">
            <v>83A_medium_30</v>
          </cell>
          <cell r="S467">
            <v>0.96</v>
          </cell>
          <cell r="T467">
            <v>0.99</v>
          </cell>
        </row>
        <row r="468">
          <cell r="R468" t="str">
            <v>83A_coarse_30</v>
          </cell>
          <cell r="S468">
            <v>0.96</v>
          </cell>
          <cell r="T468">
            <v>0.99</v>
          </cell>
        </row>
        <row r="469">
          <cell r="R469" t="str">
            <v>83B_fine_30</v>
          </cell>
          <cell r="S469">
            <v>1</v>
          </cell>
          <cell r="T469">
            <v>1</v>
          </cell>
        </row>
        <row r="470">
          <cell r="R470" t="str">
            <v>83B_medium_30</v>
          </cell>
          <cell r="S470">
            <v>1</v>
          </cell>
          <cell r="T470">
            <v>1</v>
          </cell>
        </row>
        <row r="471">
          <cell r="R471" t="str">
            <v>83B_coarse_30</v>
          </cell>
          <cell r="S471">
            <v>1</v>
          </cell>
          <cell r="T471">
            <v>1</v>
          </cell>
        </row>
        <row r="472">
          <cell r="R472" t="str">
            <v>83C_fine_30</v>
          </cell>
          <cell r="S472">
            <v>1</v>
          </cell>
          <cell r="T472">
            <v>1</v>
          </cell>
        </row>
        <row r="473">
          <cell r="R473" t="str">
            <v>83C_medium_30</v>
          </cell>
          <cell r="S473">
            <v>1</v>
          </cell>
          <cell r="T473">
            <v>1</v>
          </cell>
        </row>
        <row r="474">
          <cell r="R474" t="str">
            <v>83C_coarse_30</v>
          </cell>
          <cell r="S474">
            <v>1</v>
          </cell>
          <cell r="T474">
            <v>1</v>
          </cell>
        </row>
        <row r="475">
          <cell r="R475" t="str">
            <v>83D_fine_30</v>
          </cell>
          <cell r="S475">
            <v>0.91</v>
          </cell>
          <cell r="T475">
            <v>1</v>
          </cell>
        </row>
        <row r="476">
          <cell r="R476" t="str">
            <v>83D_medium_30</v>
          </cell>
          <cell r="S476">
            <v>0.91</v>
          </cell>
          <cell r="T476">
            <v>1</v>
          </cell>
        </row>
        <row r="477">
          <cell r="R477" t="str">
            <v>83D_coarse_30</v>
          </cell>
          <cell r="S477">
            <v>0.91</v>
          </cell>
          <cell r="T477">
            <v>1</v>
          </cell>
        </row>
        <row r="478">
          <cell r="R478" t="str">
            <v>83E_fine_30</v>
          </cell>
          <cell r="S478">
            <v>0.78</v>
          </cell>
          <cell r="T478">
            <v>1</v>
          </cell>
        </row>
        <row r="479">
          <cell r="R479" t="str">
            <v>83E_coarse_30</v>
          </cell>
          <cell r="S479">
            <v>0.78</v>
          </cell>
          <cell r="T479">
            <v>1</v>
          </cell>
        </row>
        <row r="480">
          <cell r="R480" t="str">
            <v>84A_fine_30</v>
          </cell>
          <cell r="S480">
            <v>0.85</v>
          </cell>
          <cell r="T480">
            <v>1</v>
          </cell>
        </row>
        <row r="481">
          <cell r="R481" t="str">
            <v>84A_medium_30</v>
          </cell>
          <cell r="S481">
            <v>0.85</v>
          </cell>
          <cell r="T481">
            <v>1</v>
          </cell>
        </row>
        <row r="482">
          <cell r="R482" t="str">
            <v>84A_coarse_30</v>
          </cell>
          <cell r="S482">
            <v>0.85</v>
          </cell>
          <cell r="T482">
            <v>1</v>
          </cell>
        </row>
        <row r="483">
          <cell r="R483" t="str">
            <v>84B_fine_30</v>
          </cell>
          <cell r="S483">
            <v>0.91</v>
          </cell>
          <cell r="T483">
            <v>1</v>
          </cell>
        </row>
        <row r="484">
          <cell r="R484" t="str">
            <v>84B_medium_30</v>
          </cell>
          <cell r="S484">
            <v>0.91</v>
          </cell>
          <cell r="T484">
            <v>1</v>
          </cell>
        </row>
        <row r="485">
          <cell r="R485" t="str">
            <v>84B_coarse_30</v>
          </cell>
          <cell r="S485">
            <v>0.91</v>
          </cell>
          <cell r="T485">
            <v>1</v>
          </cell>
        </row>
        <row r="486">
          <cell r="R486" t="str">
            <v>84C_fine_30</v>
          </cell>
          <cell r="S486">
            <v>1</v>
          </cell>
          <cell r="T486">
            <v>1</v>
          </cell>
        </row>
        <row r="487">
          <cell r="R487" t="str">
            <v>84C_coarse_30</v>
          </cell>
          <cell r="S487">
            <v>1</v>
          </cell>
          <cell r="T487">
            <v>1</v>
          </cell>
        </row>
        <row r="488">
          <cell r="R488" t="str">
            <v>85_fine_30</v>
          </cell>
          <cell r="S488">
            <v>0.9</v>
          </cell>
          <cell r="T488">
            <v>1</v>
          </cell>
        </row>
        <row r="489">
          <cell r="R489" t="str">
            <v>85_medium_30</v>
          </cell>
          <cell r="S489">
            <v>0.9</v>
          </cell>
          <cell r="T489">
            <v>1</v>
          </cell>
        </row>
        <row r="490">
          <cell r="R490" t="str">
            <v>85_coarse_30</v>
          </cell>
          <cell r="S490">
            <v>0.9</v>
          </cell>
          <cell r="T490">
            <v>1</v>
          </cell>
        </row>
        <row r="491">
          <cell r="R491" t="str">
            <v>86A_fine_30</v>
          </cell>
          <cell r="S491">
            <v>0.92</v>
          </cell>
          <cell r="T491">
            <v>0.99</v>
          </cell>
        </row>
        <row r="492">
          <cell r="R492" t="str">
            <v>86A_medium_30</v>
          </cell>
          <cell r="S492">
            <v>0.92</v>
          </cell>
          <cell r="T492">
            <v>0.99</v>
          </cell>
        </row>
        <row r="493">
          <cell r="R493" t="str">
            <v>86A_coarse_30</v>
          </cell>
          <cell r="S493">
            <v>0.92</v>
          </cell>
          <cell r="T493">
            <v>0.99</v>
          </cell>
        </row>
        <row r="494">
          <cell r="R494" t="str">
            <v>86B_fine_30</v>
          </cell>
          <cell r="S494">
            <v>1</v>
          </cell>
          <cell r="T494">
            <v>1</v>
          </cell>
        </row>
        <row r="495">
          <cell r="R495" t="str">
            <v>86B_medium_30</v>
          </cell>
          <cell r="S495">
            <v>1</v>
          </cell>
          <cell r="T495">
            <v>1</v>
          </cell>
        </row>
        <row r="496">
          <cell r="R496" t="str">
            <v>86B_coarse_30</v>
          </cell>
          <cell r="S496">
            <v>1</v>
          </cell>
          <cell r="T496">
            <v>1</v>
          </cell>
        </row>
        <row r="497">
          <cell r="R497" t="str">
            <v>87A_fine_30</v>
          </cell>
          <cell r="S497">
            <v>0.86</v>
          </cell>
          <cell r="T497">
            <v>1</v>
          </cell>
        </row>
        <row r="498">
          <cell r="R498" t="str">
            <v>87A_medium_30</v>
          </cell>
          <cell r="S498">
            <v>0.86</v>
          </cell>
          <cell r="T498">
            <v>1</v>
          </cell>
        </row>
        <row r="499">
          <cell r="R499" t="str">
            <v>87A_coarse_30</v>
          </cell>
          <cell r="S499">
            <v>0.86</v>
          </cell>
          <cell r="T499">
            <v>1</v>
          </cell>
        </row>
        <row r="500">
          <cell r="R500" t="str">
            <v>87B_fine_30</v>
          </cell>
          <cell r="S500">
            <v>1</v>
          </cell>
          <cell r="T500">
            <v>1</v>
          </cell>
        </row>
        <row r="501">
          <cell r="R501" t="str">
            <v>87B_medium_30</v>
          </cell>
          <cell r="S501">
            <v>1</v>
          </cell>
          <cell r="T501">
            <v>1</v>
          </cell>
        </row>
        <row r="502">
          <cell r="R502" t="str">
            <v>87B_coarse_30</v>
          </cell>
          <cell r="S502">
            <v>1</v>
          </cell>
          <cell r="T502">
            <v>1</v>
          </cell>
        </row>
        <row r="503">
          <cell r="R503" t="str">
            <v>89_coarse_30</v>
          </cell>
          <cell r="S503">
            <v>0.7</v>
          </cell>
          <cell r="T503">
            <v>1</v>
          </cell>
        </row>
        <row r="504">
          <cell r="R504" t="str">
            <v>9_fine_30</v>
          </cell>
          <cell r="S504">
            <v>0.85</v>
          </cell>
          <cell r="T504">
            <v>0.75</v>
          </cell>
        </row>
        <row r="505">
          <cell r="R505" t="str">
            <v>9_medium_30</v>
          </cell>
          <cell r="S505">
            <v>0.85</v>
          </cell>
          <cell r="T505">
            <v>0.75</v>
          </cell>
        </row>
        <row r="506">
          <cell r="R506" t="str">
            <v>9_coarse_30</v>
          </cell>
          <cell r="S506">
            <v>0.85</v>
          </cell>
          <cell r="T506">
            <v>0.75</v>
          </cell>
        </row>
        <row r="507">
          <cell r="R507" t="str">
            <v>90A_medium_30</v>
          </cell>
          <cell r="S507">
            <v>0.87</v>
          </cell>
          <cell r="T507">
            <v>1</v>
          </cell>
        </row>
        <row r="508">
          <cell r="R508" t="str">
            <v>90A_coarse_30</v>
          </cell>
          <cell r="S508">
            <v>0.87</v>
          </cell>
          <cell r="T508">
            <v>1</v>
          </cell>
        </row>
        <row r="509">
          <cell r="R509" t="str">
            <v>90B_medium_30</v>
          </cell>
          <cell r="S509">
            <v>0.92</v>
          </cell>
          <cell r="T509">
            <v>1</v>
          </cell>
        </row>
        <row r="510">
          <cell r="R510" t="str">
            <v>90B_coarse_30</v>
          </cell>
          <cell r="S510">
            <v>0.92</v>
          </cell>
          <cell r="T510">
            <v>1</v>
          </cell>
        </row>
        <row r="511">
          <cell r="R511" t="str">
            <v>91A_coarse_30</v>
          </cell>
          <cell r="S511">
            <v>0.92</v>
          </cell>
          <cell r="T511">
            <v>0.95</v>
          </cell>
        </row>
        <row r="512">
          <cell r="R512" t="str">
            <v>91B_coarse_30</v>
          </cell>
          <cell r="S512">
            <v>0.73</v>
          </cell>
          <cell r="T512">
            <v>0.98</v>
          </cell>
        </row>
        <row r="513">
          <cell r="R513" t="str">
            <v>92_fine_30</v>
          </cell>
          <cell r="S513">
            <v>1</v>
          </cell>
          <cell r="T513">
            <v>1</v>
          </cell>
        </row>
        <row r="514">
          <cell r="R514" t="str">
            <v>94A_medium_30</v>
          </cell>
          <cell r="S514">
            <v>0.89</v>
          </cell>
          <cell r="T514">
            <v>1</v>
          </cell>
        </row>
        <row r="515">
          <cell r="R515" t="str">
            <v>94A_coarse_30</v>
          </cell>
          <cell r="S515">
            <v>0.89</v>
          </cell>
          <cell r="T515">
            <v>1</v>
          </cell>
        </row>
        <row r="516">
          <cell r="R516" t="str">
            <v>94B_medium_30</v>
          </cell>
          <cell r="S516">
            <v>1</v>
          </cell>
          <cell r="T516">
            <v>1</v>
          </cell>
        </row>
        <row r="517">
          <cell r="R517" t="str">
            <v>94B_coarse_30</v>
          </cell>
          <cell r="S517">
            <v>1</v>
          </cell>
          <cell r="T517">
            <v>1</v>
          </cell>
        </row>
        <row r="518">
          <cell r="R518" t="str">
            <v>94C_coarse_30</v>
          </cell>
          <cell r="S518">
            <v>0.86</v>
          </cell>
          <cell r="T518">
            <v>1</v>
          </cell>
        </row>
        <row r="519">
          <cell r="R519" t="str">
            <v>95A_medium_30</v>
          </cell>
          <cell r="S519">
            <v>0.94</v>
          </cell>
          <cell r="T519">
            <v>1</v>
          </cell>
        </row>
        <row r="520">
          <cell r="R520" t="str">
            <v>95A_coarse_30</v>
          </cell>
          <cell r="S520">
            <v>0.94</v>
          </cell>
          <cell r="T520">
            <v>1</v>
          </cell>
        </row>
        <row r="521">
          <cell r="R521" t="str">
            <v>95B_fine_30</v>
          </cell>
          <cell r="S521">
            <v>0.95</v>
          </cell>
          <cell r="T521">
            <v>1</v>
          </cell>
        </row>
        <row r="522">
          <cell r="R522" t="str">
            <v>95B_medium_30</v>
          </cell>
          <cell r="S522">
            <v>0.95</v>
          </cell>
          <cell r="T522">
            <v>1</v>
          </cell>
        </row>
        <row r="523">
          <cell r="R523" t="str">
            <v>95B_coarse_30</v>
          </cell>
          <cell r="S523">
            <v>0.95</v>
          </cell>
          <cell r="T523">
            <v>1</v>
          </cell>
        </row>
        <row r="524">
          <cell r="R524" t="str">
            <v>96_coarse_30</v>
          </cell>
          <cell r="S524">
            <v>0.8</v>
          </cell>
          <cell r="T524">
            <v>1</v>
          </cell>
        </row>
        <row r="525">
          <cell r="R525" t="str">
            <v>97_medium_30</v>
          </cell>
          <cell r="S525">
            <v>0.94</v>
          </cell>
          <cell r="T525">
            <v>1</v>
          </cell>
        </row>
        <row r="526">
          <cell r="R526" t="str">
            <v>97_coarse_30</v>
          </cell>
          <cell r="S526">
            <v>0.94</v>
          </cell>
          <cell r="T526">
            <v>1</v>
          </cell>
        </row>
        <row r="527">
          <cell r="R527" t="str">
            <v>98_medium_30</v>
          </cell>
          <cell r="S527">
            <v>0.9</v>
          </cell>
          <cell r="T527">
            <v>1</v>
          </cell>
        </row>
        <row r="528">
          <cell r="R528" t="str">
            <v>98_coarse_30</v>
          </cell>
          <cell r="S528">
            <v>0.9</v>
          </cell>
          <cell r="T528">
            <v>1</v>
          </cell>
        </row>
        <row r="529">
          <cell r="R529" t="str">
            <v>99_medium_30</v>
          </cell>
          <cell r="S529">
            <v>0.97</v>
          </cell>
          <cell r="T529">
            <v>1</v>
          </cell>
        </row>
        <row r="530">
          <cell r="R530" t="str">
            <v>99_coarse_30</v>
          </cell>
          <cell r="S530">
            <v>0.97</v>
          </cell>
          <cell r="T530">
            <v>1</v>
          </cell>
        </row>
        <row r="531">
          <cell r="R531" t="str">
            <v>10_fine_10</v>
          </cell>
          <cell r="S531">
            <v>0.74</v>
          </cell>
          <cell r="T531">
            <v>0.96</v>
          </cell>
        </row>
        <row r="532">
          <cell r="R532" t="str">
            <v>10_medium_10</v>
          </cell>
          <cell r="S532">
            <v>0.74</v>
          </cell>
          <cell r="T532">
            <v>0.96</v>
          </cell>
        </row>
        <row r="533">
          <cell r="R533" t="str">
            <v>10_coarse_10</v>
          </cell>
          <cell r="S533">
            <v>0.74</v>
          </cell>
          <cell r="T533">
            <v>0.96</v>
          </cell>
        </row>
        <row r="534">
          <cell r="R534" t="str">
            <v>101_fine_10</v>
          </cell>
          <cell r="S534">
            <v>0.94</v>
          </cell>
          <cell r="T534">
            <v>1</v>
          </cell>
        </row>
        <row r="535">
          <cell r="R535" t="str">
            <v>101_medium_10</v>
          </cell>
          <cell r="S535">
            <v>0.94</v>
          </cell>
          <cell r="T535">
            <v>1</v>
          </cell>
        </row>
        <row r="536">
          <cell r="R536" t="str">
            <v>101_coarse_10</v>
          </cell>
          <cell r="S536">
            <v>0.94</v>
          </cell>
          <cell r="T536">
            <v>1</v>
          </cell>
        </row>
        <row r="537">
          <cell r="R537" t="str">
            <v>102A_fine_10</v>
          </cell>
          <cell r="S537">
            <v>0.92</v>
          </cell>
          <cell r="T537">
            <v>0.95</v>
          </cell>
        </row>
        <row r="538">
          <cell r="R538" t="str">
            <v>102A_medium_10</v>
          </cell>
          <cell r="S538">
            <v>0.92</v>
          </cell>
          <cell r="T538">
            <v>0.95</v>
          </cell>
        </row>
        <row r="539">
          <cell r="R539" t="str">
            <v>102A_coarse_10</v>
          </cell>
          <cell r="S539">
            <v>0.92</v>
          </cell>
          <cell r="T539">
            <v>0.95</v>
          </cell>
        </row>
        <row r="540">
          <cell r="R540" t="str">
            <v>102B_fine_10</v>
          </cell>
          <cell r="S540">
            <v>0.89</v>
          </cell>
          <cell r="T540">
            <v>1</v>
          </cell>
        </row>
        <row r="541">
          <cell r="R541" t="str">
            <v>102B_medium_10</v>
          </cell>
          <cell r="S541">
            <v>0.89</v>
          </cell>
          <cell r="T541">
            <v>1</v>
          </cell>
        </row>
        <row r="542">
          <cell r="R542" t="str">
            <v>102C_fine_10</v>
          </cell>
          <cell r="S542">
            <v>0.87</v>
          </cell>
          <cell r="T542">
            <v>1</v>
          </cell>
        </row>
        <row r="543">
          <cell r="R543" t="str">
            <v>102C_medium_10</v>
          </cell>
          <cell r="S543">
            <v>0.87</v>
          </cell>
          <cell r="T543">
            <v>1</v>
          </cell>
        </row>
        <row r="544">
          <cell r="R544" t="str">
            <v>102C_coarse_10</v>
          </cell>
          <cell r="S544">
            <v>0.87</v>
          </cell>
          <cell r="T544">
            <v>1</v>
          </cell>
        </row>
        <row r="545">
          <cell r="R545" t="str">
            <v>103_fine_10</v>
          </cell>
          <cell r="S545">
            <v>0.97</v>
          </cell>
          <cell r="T545">
            <v>1</v>
          </cell>
        </row>
        <row r="546">
          <cell r="R546" t="str">
            <v>103_medium_10</v>
          </cell>
          <cell r="S546">
            <v>0.97</v>
          </cell>
          <cell r="T546">
            <v>1</v>
          </cell>
        </row>
        <row r="547">
          <cell r="R547" t="str">
            <v>103_coarse_10</v>
          </cell>
          <cell r="S547">
            <v>0.97</v>
          </cell>
          <cell r="T547">
            <v>1</v>
          </cell>
        </row>
        <row r="548">
          <cell r="R548" t="str">
            <v>104_fine_10</v>
          </cell>
          <cell r="S548">
            <v>0.94</v>
          </cell>
          <cell r="T548">
            <v>1</v>
          </cell>
        </row>
        <row r="549">
          <cell r="R549" t="str">
            <v>104_medium_10</v>
          </cell>
          <cell r="S549">
            <v>0.94</v>
          </cell>
          <cell r="T549">
            <v>1</v>
          </cell>
        </row>
        <row r="550">
          <cell r="R550" t="str">
            <v>104_coarse_10</v>
          </cell>
          <cell r="S550">
            <v>0.94</v>
          </cell>
          <cell r="T550">
            <v>1</v>
          </cell>
        </row>
        <row r="551">
          <cell r="R551" t="str">
            <v>105_fine_10</v>
          </cell>
          <cell r="S551">
            <v>0.86</v>
          </cell>
          <cell r="T551">
            <v>1</v>
          </cell>
        </row>
        <row r="552">
          <cell r="R552" t="str">
            <v>105_medium_10</v>
          </cell>
          <cell r="S552">
            <v>0.86</v>
          </cell>
          <cell r="T552">
            <v>1</v>
          </cell>
        </row>
        <row r="553">
          <cell r="R553" t="str">
            <v>105_coarse_10</v>
          </cell>
          <cell r="S553">
            <v>0.86</v>
          </cell>
          <cell r="T553">
            <v>1</v>
          </cell>
        </row>
        <row r="554">
          <cell r="R554" t="str">
            <v>106_fine_10</v>
          </cell>
          <cell r="S554">
            <v>0.96</v>
          </cell>
          <cell r="T554">
            <v>1</v>
          </cell>
        </row>
        <row r="555">
          <cell r="R555" t="str">
            <v>106_medium_10</v>
          </cell>
          <cell r="S555">
            <v>0.96</v>
          </cell>
          <cell r="T555">
            <v>1</v>
          </cell>
        </row>
        <row r="556">
          <cell r="R556" t="str">
            <v>106_coarse_10</v>
          </cell>
          <cell r="S556">
            <v>0.96</v>
          </cell>
          <cell r="T556">
            <v>1</v>
          </cell>
        </row>
        <row r="557">
          <cell r="R557" t="str">
            <v>107A_fine_10</v>
          </cell>
          <cell r="S557">
            <v>0.97</v>
          </cell>
          <cell r="T557">
            <v>1</v>
          </cell>
        </row>
        <row r="558">
          <cell r="R558" t="str">
            <v>107A_medium_10</v>
          </cell>
          <cell r="S558">
            <v>0.97</v>
          </cell>
          <cell r="T558">
            <v>1</v>
          </cell>
        </row>
        <row r="559">
          <cell r="R559" t="str">
            <v>107A_coarse_10</v>
          </cell>
          <cell r="S559">
            <v>0.97</v>
          </cell>
          <cell r="T559">
            <v>1</v>
          </cell>
        </row>
        <row r="560">
          <cell r="R560" t="str">
            <v>107B_fine_10</v>
          </cell>
          <cell r="S560">
            <v>0.93</v>
          </cell>
          <cell r="T560">
            <v>1</v>
          </cell>
        </row>
        <row r="561">
          <cell r="R561" t="str">
            <v>107B_medium_10</v>
          </cell>
          <cell r="S561">
            <v>0.93</v>
          </cell>
          <cell r="T561">
            <v>1</v>
          </cell>
        </row>
        <row r="562">
          <cell r="R562" t="str">
            <v>107B_coarse_10</v>
          </cell>
          <cell r="S562">
            <v>0.93</v>
          </cell>
          <cell r="T562">
            <v>1</v>
          </cell>
        </row>
        <row r="563">
          <cell r="R563" t="str">
            <v>108A_fine_10</v>
          </cell>
          <cell r="S563">
            <v>0.98</v>
          </cell>
          <cell r="T563">
            <v>1</v>
          </cell>
        </row>
        <row r="564">
          <cell r="R564" t="str">
            <v>108A_medium_10</v>
          </cell>
          <cell r="S564">
            <v>0.98</v>
          </cell>
          <cell r="T564">
            <v>1</v>
          </cell>
        </row>
        <row r="565">
          <cell r="R565" t="str">
            <v>108A_coarse_10</v>
          </cell>
          <cell r="S565">
            <v>0.98</v>
          </cell>
          <cell r="T565">
            <v>1</v>
          </cell>
        </row>
        <row r="566">
          <cell r="R566" t="str">
            <v>108B_fine_10</v>
          </cell>
          <cell r="S566">
            <v>0.95</v>
          </cell>
          <cell r="T566">
            <v>1</v>
          </cell>
        </row>
        <row r="567">
          <cell r="R567" t="str">
            <v>108B_medium_10</v>
          </cell>
          <cell r="S567">
            <v>0.95</v>
          </cell>
          <cell r="T567">
            <v>1</v>
          </cell>
        </row>
        <row r="568">
          <cell r="R568" t="str">
            <v>108B_coarse_10</v>
          </cell>
          <cell r="S568">
            <v>0.95</v>
          </cell>
          <cell r="T568">
            <v>1</v>
          </cell>
        </row>
        <row r="569">
          <cell r="R569" t="str">
            <v>108C_fine_10</v>
          </cell>
          <cell r="S569">
            <v>0.91</v>
          </cell>
          <cell r="T569">
            <v>1</v>
          </cell>
        </row>
        <row r="570">
          <cell r="R570" t="str">
            <v>108C_medium_10</v>
          </cell>
          <cell r="S570">
            <v>0.91</v>
          </cell>
          <cell r="T570">
            <v>1</v>
          </cell>
        </row>
        <row r="571">
          <cell r="R571" t="str">
            <v>108C_coarse_10</v>
          </cell>
          <cell r="S571">
            <v>0.91</v>
          </cell>
          <cell r="T571">
            <v>1</v>
          </cell>
        </row>
        <row r="572">
          <cell r="R572" t="str">
            <v>108D_fine_10</v>
          </cell>
          <cell r="S572">
            <v>0.96</v>
          </cell>
          <cell r="T572">
            <v>1</v>
          </cell>
        </row>
        <row r="573">
          <cell r="R573" t="str">
            <v>108D_medium_10</v>
          </cell>
          <cell r="S573">
            <v>0.96</v>
          </cell>
          <cell r="T573">
            <v>1</v>
          </cell>
        </row>
        <row r="574">
          <cell r="R574" t="str">
            <v>109_fine_10</v>
          </cell>
          <cell r="S574">
            <v>0.94</v>
          </cell>
          <cell r="T574">
            <v>1</v>
          </cell>
        </row>
        <row r="575">
          <cell r="R575" t="str">
            <v>109_medium_10</v>
          </cell>
          <cell r="S575">
            <v>0.94</v>
          </cell>
          <cell r="T575">
            <v>1</v>
          </cell>
        </row>
        <row r="576">
          <cell r="R576" t="str">
            <v>109_coarse_10</v>
          </cell>
          <cell r="S576">
            <v>0.94</v>
          </cell>
          <cell r="T576">
            <v>1</v>
          </cell>
        </row>
        <row r="577">
          <cell r="R577" t="str">
            <v>11_fine_10</v>
          </cell>
          <cell r="S577">
            <v>0.5</v>
          </cell>
          <cell r="T577">
            <v>0.93</v>
          </cell>
        </row>
        <row r="578">
          <cell r="R578" t="str">
            <v>11_medium_10</v>
          </cell>
          <cell r="S578">
            <v>0.5</v>
          </cell>
          <cell r="T578">
            <v>0.93</v>
          </cell>
        </row>
        <row r="579">
          <cell r="R579" t="str">
            <v>11_coarse_10</v>
          </cell>
          <cell r="S579">
            <v>0.5</v>
          </cell>
          <cell r="T579">
            <v>0.93</v>
          </cell>
        </row>
        <row r="580">
          <cell r="R580" t="str">
            <v>110_fine_10</v>
          </cell>
          <cell r="S580">
            <v>0.97</v>
          </cell>
          <cell r="T580">
            <v>1</v>
          </cell>
        </row>
        <row r="581">
          <cell r="R581" t="str">
            <v>110_medium_10</v>
          </cell>
          <cell r="S581">
            <v>0.97</v>
          </cell>
          <cell r="T581">
            <v>1</v>
          </cell>
        </row>
        <row r="582">
          <cell r="R582" t="str">
            <v>110_coarse_10</v>
          </cell>
          <cell r="S582">
            <v>0.97</v>
          </cell>
          <cell r="T582">
            <v>1</v>
          </cell>
        </row>
        <row r="583">
          <cell r="R583" t="str">
            <v>111A_fine_10</v>
          </cell>
          <cell r="S583">
            <v>0.98</v>
          </cell>
          <cell r="T583">
            <v>1</v>
          </cell>
        </row>
        <row r="584">
          <cell r="R584" t="str">
            <v>111A_medium_10</v>
          </cell>
          <cell r="S584">
            <v>0.98</v>
          </cell>
          <cell r="T584">
            <v>1</v>
          </cell>
        </row>
        <row r="585">
          <cell r="R585" t="str">
            <v>111A_coarse_10</v>
          </cell>
          <cell r="S585">
            <v>0.98</v>
          </cell>
          <cell r="T585">
            <v>1</v>
          </cell>
        </row>
        <row r="586">
          <cell r="R586" t="str">
            <v>111B_fine_10</v>
          </cell>
          <cell r="S586">
            <v>0.98</v>
          </cell>
          <cell r="T586">
            <v>1</v>
          </cell>
        </row>
        <row r="587">
          <cell r="R587" t="str">
            <v>111B_medium_10</v>
          </cell>
          <cell r="S587">
            <v>0.98</v>
          </cell>
          <cell r="T587">
            <v>1</v>
          </cell>
        </row>
        <row r="588">
          <cell r="R588" t="str">
            <v>111B_coarse_10</v>
          </cell>
          <cell r="S588">
            <v>0.98</v>
          </cell>
          <cell r="T588">
            <v>1</v>
          </cell>
        </row>
        <row r="589">
          <cell r="R589" t="str">
            <v>111C_fine_10</v>
          </cell>
          <cell r="S589">
            <v>1</v>
          </cell>
          <cell r="T589">
            <v>1</v>
          </cell>
        </row>
        <row r="590">
          <cell r="R590" t="str">
            <v>111C_medium_10</v>
          </cell>
          <cell r="S590">
            <v>1</v>
          </cell>
          <cell r="T590">
            <v>1</v>
          </cell>
        </row>
        <row r="591">
          <cell r="R591" t="str">
            <v>111C_coarse_10</v>
          </cell>
          <cell r="S591">
            <v>1</v>
          </cell>
          <cell r="T591">
            <v>1</v>
          </cell>
        </row>
        <row r="592">
          <cell r="R592" t="str">
            <v>111D_fine_10</v>
          </cell>
          <cell r="S592">
            <v>0.98</v>
          </cell>
          <cell r="T592">
            <v>1</v>
          </cell>
        </row>
        <row r="593">
          <cell r="R593" t="str">
            <v>111D_medium_10</v>
          </cell>
          <cell r="S593">
            <v>0.98</v>
          </cell>
          <cell r="T593">
            <v>1</v>
          </cell>
        </row>
        <row r="594">
          <cell r="R594" t="str">
            <v>111D_coarse_10</v>
          </cell>
          <cell r="S594">
            <v>0.98</v>
          </cell>
          <cell r="T594">
            <v>1</v>
          </cell>
        </row>
        <row r="595">
          <cell r="R595" t="str">
            <v>111E_fine_10</v>
          </cell>
          <cell r="S595">
            <v>1</v>
          </cell>
          <cell r="T595">
            <v>1</v>
          </cell>
        </row>
        <row r="596">
          <cell r="R596" t="str">
            <v>111E_medium_10</v>
          </cell>
          <cell r="S596">
            <v>1</v>
          </cell>
          <cell r="T596">
            <v>1</v>
          </cell>
        </row>
        <row r="597">
          <cell r="R597" t="str">
            <v>112_fine_10</v>
          </cell>
          <cell r="S597">
            <v>0.95</v>
          </cell>
          <cell r="T597">
            <v>1</v>
          </cell>
        </row>
        <row r="598">
          <cell r="R598" t="str">
            <v>112_medium_10</v>
          </cell>
          <cell r="S598">
            <v>0.95</v>
          </cell>
          <cell r="T598">
            <v>1</v>
          </cell>
        </row>
        <row r="599">
          <cell r="R599" t="str">
            <v>112_coarse_10</v>
          </cell>
          <cell r="S599">
            <v>0.95</v>
          </cell>
          <cell r="T599">
            <v>1</v>
          </cell>
        </row>
        <row r="600">
          <cell r="R600" t="str">
            <v>113_fine_10</v>
          </cell>
          <cell r="S600">
            <v>0.97</v>
          </cell>
          <cell r="T600">
            <v>1</v>
          </cell>
        </row>
        <row r="601">
          <cell r="R601" t="str">
            <v>113_medium_10</v>
          </cell>
          <cell r="S601">
            <v>0.97</v>
          </cell>
          <cell r="T601">
            <v>1</v>
          </cell>
        </row>
        <row r="602">
          <cell r="R602" t="str">
            <v>113_coarse_10</v>
          </cell>
          <cell r="S602">
            <v>0.97</v>
          </cell>
          <cell r="T602">
            <v>1</v>
          </cell>
        </row>
        <row r="603">
          <cell r="R603" t="str">
            <v>114A_fine_10</v>
          </cell>
          <cell r="S603">
            <v>0.93</v>
          </cell>
          <cell r="T603">
            <v>1</v>
          </cell>
        </row>
        <row r="604">
          <cell r="R604" t="str">
            <v>114A_medium_10</v>
          </cell>
          <cell r="S604">
            <v>0.93</v>
          </cell>
          <cell r="T604">
            <v>1</v>
          </cell>
        </row>
        <row r="605">
          <cell r="R605" t="str">
            <v>114A_coarse_10</v>
          </cell>
          <cell r="S605">
            <v>0.93</v>
          </cell>
          <cell r="T605">
            <v>1</v>
          </cell>
        </row>
        <row r="606">
          <cell r="R606" t="str">
            <v>114B_fine_10</v>
          </cell>
          <cell r="S606">
            <v>0.97</v>
          </cell>
          <cell r="T606">
            <v>1</v>
          </cell>
        </row>
        <row r="607">
          <cell r="R607" t="str">
            <v>114B_medium_10</v>
          </cell>
          <cell r="S607">
            <v>0.97</v>
          </cell>
          <cell r="T607">
            <v>1</v>
          </cell>
        </row>
        <row r="608">
          <cell r="R608" t="str">
            <v>114B_coarse_10</v>
          </cell>
          <cell r="S608">
            <v>0.97</v>
          </cell>
          <cell r="T608">
            <v>1</v>
          </cell>
        </row>
        <row r="609">
          <cell r="R609" t="str">
            <v>115A_fine_10</v>
          </cell>
          <cell r="S609">
            <v>0.9</v>
          </cell>
          <cell r="T609">
            <v>1</v>
          </cell>
        </row>
        <row r="610">
          <cell r="R610" t="str">
            <v>115A_medium_10</v>
          </cell>
          <cell r="S610">
            <v>0.9</v>
          </cell>
          <cell r="T610">
            <v>1</v>
          </cell>
        </row>
        <row r="611">
          <cell r="R611" t="str">
            <v>115A_coarse_10</v>
          </cell>
          <cell r="S611">
            <v>0.9</v>
          </cell>
          <cell r="T611">
            <v>1</v>
          </cell>
        </row>
        <row r="612">
          <cell r="R612" t="str">
            <v>115B_fine_10</v>
          </cell>
          <cell r="S612">
            <v>0.92</v>
          </cell>
          <cell r="T612">
            <v>1</v>
          </cell>
        </row>
        <row r="613">
          <cell r="R613" t="str">
            <v>115B_medium_10</v>
          </cell>
          <cell r="S613">
            <v>0.92</v>
          </cell>
          <cell r="T613">
            <v>1</v>
          </cell>
        </row>
        <row r="614">
          <cell r="R614" t="str">
            <v>115B_coarse_10</v>
          </cell>
          <cell r="S614">
            <v>0.92</v>
          </cell>
          <cell r="T614">
            <v>1</v>
          </cell>
        </row>
        <row r="615">
          <cell r="R615" t="str">
            <v>115C_fine_10</v>
          </cell>
          <cell r="S615">
            <v>0.92</v>
          </cell>
          <cell r="T615">
            <v>1</v>
          </cell>
        </row>
        <row r="616">
          <cell r="R616" t="str">
            <v>115C_medium_10</v>
          </cell>
          <cell r="S616">
            <v>0.92</v>
          </cell>
          <cell r="T616">
            <v>1</v>
          </cell>
        </row>
        <row r="617">
          <cell r="R617" t="str">
            <v>115C_coarse_10</v>
          </cell>
          <cell r="S617">
            <v>0.92</v>
          </cell>
          <cell r="T617">
            <v>1</v>
          </cell>
        </row>
        <row r="618">
          <cell r="R618" t="str">
            <v>116A_medium_10</v>
          </cell>
          <cell r="S618">
            <v>1</v>
          </cell>
          <cell r="T618">
            <v>1</v>
          </cell>
        </row>
        <row r="619">
          <cell r="R619" t="str">
            <v>116B_medium_10</v>
          </cell>
          <cell r="S619">
            <v>0.98</v>
          </cell>
          <cell r="T619">
            <v>1</v>
          </cell>
        </row>
        <row r="620">
          <cell r="R620" t="str">
            <v>118A_fine_10</v>
          </cell>
          <cell r="S620">
            <v>0.97</v>
          </cell>
          <cell r="T620">
            <v>1</v>
          </cell>
        </row>
        <row r="621">
          <cell r="R621" t="str">
            <v>118A_medium_10</v>
          </cell>
          <cell r="S621">
            <v>0.97</v>
          </cell>
          <cell r="T621">
            <v>1</v>
          </cell>
        </row>
        <row r="622">
          <cell r="R622" t="str">
            <v>118A_coarse_10</v>
          </cell>
          <cell r="S622">
            <v>0.97</v>
          </cell>
          <cell r="T622">
            <v>1</v>
          </cell>
        </row>
        <row r="623">
          <cell r="R623" t="str">
            <v>12_medium_10</v>
          </cell>
          <cell r="S623">
            <v>1</v>
          </cell>
          <cell r="T623">
            <v>1</v>
          </cell>
        </row>
        <row r="624">
          <cell r="R624" t="str">
            <v>120A_fine_10</v>
          </cell>
          <cell r="S624">
            <v>0.92</v>
          </cell>
          <cell r="T624">
            <v>1</v>
          </cell>
        </row>
        <row r="625">
          <cell r="R625" t="str">
            <v>120A_medium_10</v>
          </cell>
          <cell r="S625">
            <v>0.92</v>
          </cell>
          <cell r="T625">
            <v>1</v>
          </cell>
        </row>
        <row r="626">
          <cell r="R626" t="str">
            <v>120A_coarse_10</v>
          </cell>
          <cell r="S626">
            <v>0.92</v>
          </cell>
          <cell r="T626">
            <v>1</v>
          </cell>
        </row>
        <row r="627">
          <cell r="R627" t="str">
            <v>120B_medium_10</v>
          </cell>
          <cell r="S627">
            <v>1</v>
          </cell>
          <cell r="T627">
            <v>1</v>
          </cell>
        </row>
        <row r="628">
          <cell r="R628" t="str">
            <v>120C_medium_10</v>
          </cell>
          <cell r="S628">
            <v>1</v>
          </cell>
          <cell r="T628">
            <v>1</v>
          </cell>
        </row>
        <row r="629">
          <cell r="R629" t="str">
            <v>121_fine_10</v>
          </cell>
          <cell r="S629">
            <v>0.95</v>
          </cell>
          <cell r="T629">
            <v>1</v>
          </cell>
        </row>
        <row r="630">
          <cell r="R630" t="str">
            <v>121_medium_10</v>
          </cell>
          <cell r="S630">
            <v>0.95</v>
          </cell>
          <cell r="T630">
            <v>1</v>
          </cell>
        </row>
        <row r="631">
          <cell r="R631" t="str">
            <v>122_fine_10</v>
          </cell>
          <cell r="S631">
            <v>0.95</v>
          </cell>
          <cell r="T631">
            <v>1</v>
          </cell>
        </row>
        <row r="632">
          <cell r="R632" t="str">
            <v>122_medium_10</v>
          </cell>
          <cell r="S632">
            <v>0.95</v>
          </cell>
          <cell r="T632">
            <v>1</v>
          </cell>
        </row>
        <row r="633">
          <cell r="R633" t="str">
            <v>123_fine_10</v>
          </cell>
          <cell r="S633">
            <v>0.91</v>
          </cell>
          <cell r="T633">
            <v>1</v>
          </cell>
        </row>
        <row r="634">
          <cell r="R634" t="str">
            <v>123_medium_10</v>
          </cell>
          <cell r="S634">
            <v>0.91</v>
          </cell>
          <cell r="T634">
            <v>1</v>
          </cell>
        </row>
        <row r="635">
          <cell r="R635" t="str">
            <v>124_fine_10</v>
          </cell>
          <cell r="S635">
            <v>0.9</v>
          </cell>
          <cell r="T635">
            <v>1</v>
          </cell>
        </row>
        <row r="636">
          <cell r="R636" t="str">
            <v>124_medium_10</v>
          </cell>
          <cell r="S636">
            <v>0.9</v>
          </cell>
          <cell r="T636">
            <v>1</v>
          </cell>
        </row>
        <row r="637">
          <cell r="R637" t="str">
            <v>124_coarse_10</v>
          </cell>
          <cell r="S637">
            <v>0.9</v>
          </cell>
          <cell r="T637">
            <v>1</v>
          </cell>
        </row>
        <row r="638">
          <cell r="R638" t="str">
            <v>125_medium_10</v>
          </cell>
          <cell r="S638">
            <v>1</v>
          </cell>
          <cell r="T638">
            <v>1</v>
          </cell>
        </row>
        <row r="639">
          <cell r="R639" t="str">
            <v>125_coarse_10</v>
          </cell>
          <cell r="S639">
            <v>1</v>
          </cell>
          <cell r="T639">
            <v>1</v>
          </cell>
        </row>
        <row r="640">
          <cell r="R640" t="str">
            <v>126_fine_10</v>
          </cell>
          <cell r="S640">
            <v>0.87</v>
          </cell>
          <cell r="T640">
            <v>1</v>
          </cell>
        </row>
        <row r="641">
          <cell r="R641" t="str">
            <v>126_medium_10</v>
          </cell>
          <cell r="S641">
            <v>0.87</v>
          </cell>
          <cell r="T641">
            <v>1</v>
          </cell>
        </row>
        <row r="642">
          <cell r="R642" t="str">
            <v>127_medium_10</v>
          </cell>
          <cell r="S642">
            <v>1</v>
          </cell>
          <cell r="T642">
            <v>1</v>
          </cell>
        </row>
        <row r="643">
          <cell r="R643" t="str">
            <v>127_coarse_10</v>
          </cell>
          <cell r="S643">
            <v>1</v>
          </cell>
          <cell r="T643">
            <v>1</v>
          </cell>
        </row>
        <row r="644">
          <cell r="R644" t="str">
            <v>128_fine_10</v>
          </cell>
          <cell r="S644">
            <v>0.93</v>
          </cell>
          <cell r="T644">
            <v>1</v>
          </cell>
        </row>
        <row r="645">
          <cell r="R645" t="str">
            <v>128_medium_10</v>
          </cell>
          <cell r="S645">
            <v>0.93</v>
          </cell>
          <cell r="T645">
            <v>1</v>
          </cell>
        </row>
        <row r="646">
          <cell r="R646" t="str">
            <v>128_coarse_10</v>
          </cell>
          <cell r="S646">
            <v>0.93</v>
          </cell>
          <cell r="T646">
            <v>1</v>
          </cell>
        </row>
        <row r="647">
          <cell r="R647" t="str">
            <v>129_medium_10</v>
          </cell>
          <cell r="S647">
            <v>1</v>
          </cell>
          <cell r="T647">
            <v>1</v>
          </cell>
        </row>
        <row r="648">
          <cell r="R648" t="str">
            <v>129_coarse_10</v>
          </cell>
          <cell r="S648">
            <v>1</v>
          </cell>
          <cell r="T648">
            <v>1</v>
          </cell>
        </row>
        <row r="649">
          <cell r="R649" t="str">
            <v>13_fine_10</v>
          </cell>
          <cell r="S649">
            <v>0.77</v>
          </cell>
          <cell r="T649">
            <v>0.73</v>
          </cell>
        </row>
        <row r="650">
          <cell r="R650" t="str">
            <v>13_medium_10</v>
          </cell>
          <cell r="S650">
            <v>0.77</v>
          </cell>
          <cell r="T650">
            <v>0.73</v>
          </cell>
        </row>
        <row r="651">
          <cell r="R651" t="str">
            <v>13_coarse_10</v>
          </cell>
          <cell r="S651">
            <v>0.77</v>
          </cell>
          <cell r="T651">
            <v>0.73</v>
          </cell>
        </row>
        <row r="652">
          <cell r="R652" t="str">
            <v>130A_medium_10</v>
          </cell>
          <cell r="S652">
            <v>1</v>
          </cell>
          <cell r="T652">
            <v>1</v>
          </cell>
        </row>
        <row r="653">
          <cell r="R653" t="str">
            <v>130B_medium_10</v>
          </cell>
          <cell r="S653">
            <v>1</v>
          </cell>
          <cell r="T653">
            <v>1</v>
          </cell>
        </row>
        <row r="654">
          <cell r="R654" t="str">
            <v>130B_coarse_10</v>
          </cell>
          <cell r="S654">
            <v>1</v>
          </cell>
          <cell r="T654">
            <v>1</v>
          </cell>
        </row>
        <row r="655">
          <cell r="R655" t="str">
            <v>131A_fine_10</v>
          </cell>
          <cell r="S655">
            <v>0.91</v>
          </cell>
          <cell r="T655">
            <v>1</v>
          </cell>
        </row>
        <row r="656">
          <cell r="R656" t="str">
            <v>131A_medium_10</v>
          </cell>
          <cell r="S656">
            <v>0.91</v>
          </cell>
          <cell r="T656">
            <v>1</v>
          </cell>
        </row>
        <row r="657">
          <cell r="R657" t="str">
            <v>131A_coarse_10</v>
          </cell>
          <cell r="S657">
            <v>0.91</v>
          </cell>
          <cell r="T657">
            <v>1</v>
          </cell>
        </row>
        <row r="658">
          <cell r="R658" t="str">
            <v>131B_fine_10</v>
          </cell>
          <cell r="S658">
            <v>0.99</v>
          </cell>
          <cell r="T658">
            <v>1</v>
          </cell>
        </row>
        <row r="659">
          <cell r="R659" t="str">
            <v>131B_medium_10</v>
          </cell>
          <cell r="S659">
            <v>0.99</v>
          </cell>
          <cell r="T659">
            <v>1</v>
          </cell>
        </row>
        <row r="660">
          <cell r="R660" t="str">
            <v>131C_fine_10</v>
          </cell>
          <cell r="S660">
            <v>0.98</v>
          </cell>
          <cell r="T660">
            <v>1</v>
          </cell>
        </row>
        <row r="661">
          <cell r="R661" t="str">
            <v>131C_medium_10</v>
          </cell>
          <cell r="S661">
            <v>0.98</v>
          </cell>
          <cell r="T661">
            <v>1</v>
          </cell>
        </row>
        <row r="662">
          <cell r="R662" t="str">
            <v>131C_coarse_10</v>
          </cell>
          <cell r="S662">
            <v>0.98</v>
          </cell>
          <cell r="T662">
            <v>1</v>
          </cell>
        </row>
        <row r="663">
          <cell r="R663" t="str">
            <v>131D_fine_10</v>
          </cell>
          <cell r="S663">
            <v>0.98</v>
          </cell>
          <cell r="T663">
            <v>1</v>
          </cell>
        </row>
        <row r="664">
          <cell r="R664" t="str">
            <v>131D_medium_10</v>
          </cell>
          <cell r="S664">
            <v>0.98</v>
          </cell>
          <cell r="T664">
            <v>1</v>
          </cell>
        </row>
        <row r="665">
          <cell r="R665" t="str">
            <v>133A_fine_10</v>
          </cell>
          <cell r="S665">
            <v>0.91</v>
          </cell>
          <cell r="T665">
            <v>1</v>
          </cell>
        </row>
        <row r="666">
          <cell r="R666" t="str">
            <v>133A_medium_10</v>
          </cell>
          <cell r="S666">
            <v>0.91</v>
          </cell>
          <cell r="T666">
            <v>1</v>
          </cell>
        </row>
        <row r="667">
          <cell r="R667" t="str">
            <v>133A_coarse_10</v>
          </cell>
          <cell r="S667">
            <v>0.91</v>
          </cell>
          <cell r="T667">
            <v>1</v>
          </cell>
        </row>
        <row r="668">
          <cell r="R668" t="str">
            <v>133B_fine_10</v>
          </cell>
          <cell r="S668">
            <v>1</v>
          </cell>
          <cell r="T668">
            <v>1</v>
          </cell>
        </row>
        <row r="669">
          <cell r="R669" t="str">
            <v>133B_medium_10</v>
          </cell>
          <cell r="S669">
            <v>1</v>
          </cell>
          <cell r="T669">
            <v>1</v>
          </cell>
        </row>
        <row r="670">
          <cell r="R670" t="str">
            <v>133B_coarse_10</v>
          </cell>
          <cell r="S670">
            <v>1</v>
          </cell>
          <cell r="T670">
            <v>1</v>
          </cell>
        </row>
        <row r="671">
          <cell r="R671" t="str">
            <v>134_fine_10</v>
          </cell>
          <cell r="S671">
            <v>0.88</v>
          </cell>
          <cell r="T671">
            <v>1</v>
          </cell>
        </row>
        <row r="672">
          <cell r="R672" t="str">
            <v>134_medium_10</v>
          </cell>
          <cell r="S672">
            <v>0.88</v>
          </cell>
          <cell r="T672">
            <v>1</v>
          </cell>
        </row>
        <row r="673">
          <cell r="R673" t="str">
            <v>134_coarse_10</v>
          </cell>
          <cell r="S673">
            <v>0.88</v>
          </cell>
          <cell r="T673">
            <v>1</v>
          </cell>
        </row>
        <row r="674">
          <cell r="R674" t="str">
            <v>135A_fine_10</v>
          </cell>
          <cell r="S674">
            <v>0.93</v>
          </cell>
          <cell r="T674">
            <v>0.99</v>
          </cell>
        </row>
        <row r="675">
          <cell r="R675" t="str">
            <v>135A_medium_10</v>
          </cell>
          <cell r="S675">
            <v>0.93</v>
          </cell>
          <cell r="T675">
            <v>0.99</v>
          </cell>
        </row>
        <row r="676">
          <cell r="R676" t="str">
            <v>135A_coarse_10</v>
          </cell>
          <cell r="S676">
            <v>0.93</v>
          </cell>
          <cell r="T676">
            <v>0.99</v>
          </cell>
        </row>
        <row r="677">
          <cell r="R677" t="str">
            <v>136_fine_10</v>
          </cell>
          <cell r="S677">
            <v>0.94</v>
          </cell>
          <cell r="T677">
            <v>1</v>
          </cell>
        </row>
        <row r="678">
          <cell r="R678" t="str">
            <v>136_medium_10</v>
          </cell>
          <cell r="S678">
            <v>0.94</v>
          </cell>
          <cell r="T678">
            <v>1</v>
          </cell>
        </row>
        <row r="679">
          <cell r="R679" t="str">
            <v>136_coarse_10</v>
          </cell>
          <cell r="S679">
            <v>0.94</v>
          </cell>
          <cell r="T679">
            <v>1</v>
          </cell>
        </row>
        <row r="680">
          <cell r="R680" t="str">
            <v>137_coarse_10</v>
          </cell>
          <cell r="S680">
            <v>0.93</v>
          </cell>
          <cell r="T680">
            <v>1</v>
          </cell>
        </row>
        <row r="681">
          <cell r="R681" t="str">
            <v>138_coarse_10</v>
          </cell>
          <cell r="S681">
            <v>0.96</v>
          </cell>
          <cell r="T681">
            <v>1</v>
          </cell>
        </row>
        <row r="682">
          <cell r="R682" t="str">
            <v>139_fine_10</v>
          </cell>
          <cell r="S682">
            <v>0.98</v>
          </cell>
          <cell r="T682">
            <v>1</v>
          </cell>
        </row>
        <row r="683">
          <cell r="R683" t="str">
            <v>139_medium_10</v>
          </cell>
          <cell r="S683">
            <v>0.98</v>
          </cell>
          <cell r="T683">
            <v>1</v>
          </cell>
        </row>
        <row r="684">
          <cell r="R684" t="str">
            <v>139_coarse_10</v>
          </cell>
          <cell r="S684">
            <v>0.98</v>
          </cell>
          <cell r="T684">
            <v>1</v>
          </cell>
        </row>
        <row r="685">
          <cell r="R685" t="str">
            <v>14_fine_10</v>
          </cell>
          <cell r="S685">
            <v>0.78</v>
          </cell>
          <cell r="T685">
            <v>0.99</v>
          </cell>
        </row>
        <row r="686">
          <cell r="R686" t="str">
            <v>14_medium_10</v>
          </cell>
          <cell r="S686">
            <v>0.78</v>
          </cell>
          <cell r="T686">
            <v>0.99</v>
          </cell>
        </row>
        <row r="687">
          <cell r="R687" t="str">
            <v>14_coarse_10</v>
          </cell>
          <cell r="S687">
            <v>0.78</v>
          </cell>
          <cell r="T687">
            <v>0.99</v>
          </cell>
        </row>
        <row r="688">
          <cell r="R688" t="str">
            <v>140_medium_10</v>
          </cell>
          <cell r="S688">
            <v>0.93</v>
          </cell>
          <cell r="T688">
            <v>1</v>
          </cell>
        </row>
        <row r="689">
          <cell r="R689" t="str">
            <v>140_coarse_10</v>
          </cell>
          <cell r="S689">
            <v>0.93</v>
          </cell>
          <cell r="T689">
            <v>1</v>
          </cell>
        </row>
        <row r="690">
          <cell r="R690" t="str">
            <v>141_medium_10</v>
          </cell>
          <cell r="S690">
            <v>0.93</v>
          </cell>
          <cell r="T690">
            <v>1</v>
          </cell>
        </row>
        <row r="691">
          <cell r="R691" t="str">
            <v>141_coarse_10</v>
          </cell>
          <cell r="S691">
            <v>0.93</v>
          </cell>
          <cell r="T691">
            <v>1</v>
          </cell>
        </row>
        <row r="692">
          <cell r="R692" t="str">
            <v>142_fine_10</v>
          </cell>
          <cell r="S692">
            <v>0.88</v>
          </cell>
          <cell r="T692">
            <v>1</v>
          </cell>
        </row>
        <row r="693">
          <cell r="R693" t="str">
            <v>142_medium_10</v>
          </cell>
          <cell r="S693">
            <v>0.88</v>
          </cell>
          <cell r="T693">
            <v>1</v>
          </cell>
        </row>
        <row r="694">
          <cell r="R694" t="str">
            <v>142_coarse_10</v>
          </cell>
          <cell r="S694">
            <v>0.88</v>
          </cell>
          <cell r="T694">
            <v>1</v>
          </cell>
        </row>
        <row r="695">
          <cell r="R695" t="str">
            <v>143_medium_10</v>
          </cell>
          <cell r="S695">
            <v>1</v>
          </cell>
          <cell r="T695">
            <v>1</v>
          </cell>
        </row>
        <row r="696">
          <cell r="R696" t="str">
            <v>143_coarse_10</v>
          </cell>
          <cell r="S696">
            <v>1</v>
          </cell>
          <cell r="T696">
            <v>1</v>
          </cell>
        </row>
        <row r="697">
          <cell r="R697" t="str">
            <v>144A_fine_10</v>
          </cell>
          <cell r="S697">
            <v>0.82</v>
          </cell>
          <cell r="T697">
            <v>1</v>
          </cell>
        </row>
        <row r="698">
          <cell r="R698" t="str">
            <v>144A_medium_10</v>
          </cell>
          <cell r="S698">
            <v>0.82</v>
          </cell>
          <cell r="T698">
            <v>1</v>
          </cell>
        </row>
        <row r="699">
          <cell r="R699" t="str">
            <v>144A_coarse_10</v>
          </cell>
          <cell r="S699">
            <v>0.82</v>
          </cell>
          <cell r="T699">
            <v>1</v>
          </cell>
        </row>
        <row r="700">
          <cell r="R700" t="str">
            <v>144B_medium_10</v>
          </cell>
          <cell r="S700">
            <v>1</v>
          </cell>
          <cell r="T700">
            <v>1</v>
          </cell>
        </row>
        <row r="701">
          <cell r="R701" t="str">
            <v>144B_coarse_10</v>
          </cell>
          <cell r="S701">
            <v>1</v>
          </cell>
          <cell r="T701">
            <v>1</v>
          </cell>
        </row>
        <row r="702">
          <cell r="R702" t="str">
            <v>145_medium_10</v>
          </cell>
          <cell r="S702">
            <v>0.88</v>
          </cell>
          <cell r="T702">
            <v>1</v>
          </cell>
        </row>
        <row r="703">
          <cell r="R703" t="str">
            <v>145_coarse_10</v>
          </cell>
          <cell r="S703">
            <v>0.88</v>
          </cell>
          <cell r="T703">
            <v>1</v>
          </cell>
        </row>
        <row r="704">
          <cell r="R704" t="str">
            <v>146_medium_10</v>
          </cell>
          <cell r="S704">
            <v>0.96</v>
          </cell>
          <cell r="T704">
            <v>1</v>
          </cell>
        </row>
        <row r="705">
          <cell r="R705" t="str">
            <v>147_fine_10</v>
          </cell>
          <cell r="S705">
            <v>0.89</v>
          </cell>
          <cell r="T705">
            <v>1</v>
          </cell>
        </row>
        <row r="706">
          <cell r="R706" t="str">
            <v>147_medium_10</v>
          </cell>
          <cell r="S706">
            <v>0.89</v>
          </cell>
          <cell r="T706">
            <v>1</v>
          </cell>
        </row>
        <row r="707">
          <cell r="R707" t="str">
            <v>147_coarse_10</v>
          </cell>
          <cell r="S707">
            <v>0.89</v>
          </cell>
          <cell r="T707">
            <v>1</v>
          </cell>
        </row>
        <row r="708">
          <cell r="R708" t="str">
            <v>148_fine_10</v>
          </cell>
          <cell r="S708">
            <v>0.93</v>
          </cell>
          <cell r="T708">
            <v>1</v>
          </cell>
        </row>
        <row r="709">
          <cell r="R709" t="str">
            <v>148_medium_10</v>
          </cell>
          <cell r="S709">
            <v>0.93</v>
          </cell>
          <cell r="T709">
            <v>1</v>
          </cell>
        </row>
        <row r="710">
          <cell r="R710" t="str">
            <v>148_coarse_10</v>
          </cell>
          <cell r="S710">
            <v>0.93</v>
          </cell>
          <cell r="T710">
            <v>1</v>
          </cell>
        </row>
        <row r="711">
          <cell r="R711" t="str">
            <v>149A_medium_10</v>
          </cell>
          <cell r="S711">
            <v>0.85</v>
          </cell>
          <cell r="T711">
            <v>1</v>
          </cell>
        </row>
        <row r="712">
          <cell r="R712" t="str">
            <v>149A_coarse_10</v>
          </cell>
          <cell r="S712">
            <v>0.85</v>
          </cell>
          <cell r="T712">
            <v>1</v>
          </cell>
        </row>
        <row r="713">
          <cell r="R713" t="str">
            <v>15_fine_10</v>
          </cell>
          <cell r="S713">
            <v>0.61</v>
          </cell>
          <cell r="T713">
            <v>0.94</v>
          </cell>
        </row>
        <row r="714">
          <cell r="R714" t="str">
            <v>15_medium_10</v>
          </cell>
          <cell r="S714">
            <v>0.61</v>
          </cell>
          <cell r="T714">
            <v>0.94</v>
          </cell>
        </row>
        <row r="715">
          <cell r="R715" t="str">
            <v>15_coarse_10</v>
          </cell>
          <cell r="S715">
            <v>0.61</v>
          </cell>
          <cell r="T715">
            <v>0.94</v>
          </cell>
        </row>
        <row r="716">
          <cell r="R716" t="str">
            <v>150A_fine_10</v>
          </cell>
          <cell r="S716">
            <v>0.98</v>
          </cell>
          <cell r="T716">
            <v>1</v>
          </cell>
        </row>
        <row r="717">
          <cell r="R717" t="str">
            <v>150A_medium_10</v>
          </cell>
          <cell r="S717">
            <v>0.98</v>
          </cell>
          <cell r="T717">
            <v>1</v>
          </cell>
        </row>
        <row r="718">
          <cell r="R718" t="str">
            <v>150A_coarse_10</v>
          </cell>
          <cell r="S718">
            <v>0.98</v>
          </cell>
          <cell r="T718">
            <v>1</v>
          </cell>
        </row>
        <row r="719">
          <cell r="R719" t="str">
            <v>150B_fine_10</v>
          </cell>
          <cell r="S719">
            <v>0.66</v>
          </cell>
          <cell r="T719">
            <v>0.99</v>
          </cell>
        </row>
        <row r="720">
          <cell r="R720" t="str">
            <v>150B_medium_10</v>
          </cell>
          <cell r="S720">
            <v>0.66</v>
          </cell>
          <cell r="T720">
            <v>0.99</v>
          </cell>
        </row>
        <row r="721">
          <cell r="R721" t="str">
            <v>152B_medium_10</v>
          </cell>
          <cell r="S721">
            <v>1</v>
          </cell>
          <cell r="T721">
            <v>1</v>
          </cell>
        </row>
        <row r="722">
          <cell r="R722" t="str">
            <v>153A_medium_10</v>
          </cell>
          <cell r="S722">
            <v>0.84</v>
          </cell>
          <cell r="T722">
            <v>1</v>
          </cell>
        </row>
        <row r="723">
          <cell r="R723" t="str">
            <v>153A_coarse_10</v>
          </cell>
          <cell r="S723">
            <v>0.84</v>
          </cell>
          <cell r="T723">
            <v>1</v>
          </cell>
        </row>
        <row r="724">
          <cell r="R724" t="str">
            <v>153B_medium_10</v>
          </cell>
          <cell r="S724">
            <v>0.94</v>
          </cell>
          <cell r="T724">
            <v>1</v>
          </cell>
        </row>
        <row r="725">
          <cell r="R725" t="str">
            <v>153B_coarse_10</v>
          </cell>
          <cell r="S725">
            <v>0.94</v>
          </cell>
          <cell r="T725">
            <v>1</v>
          </cell>
        </row>
        <row r="726">
          <cell r="R726" t="str">
            <v>153C_medium_10</v>
          </cell>
          <cell r="S726">
            <v>0.92</v>
          </cell>
          <cell r="T726">
            <v>1</v>
          </cell>
        </row>
        <row r="727">
          <cell r="R727" t="str">
            <v>153C_coarse_10</v>
          </cell>
          <cell r="S727">
            <v>0.92</v>
          </cell>
          <cell r="T727">
            <v>1</v>
          </cell>
        </row>
        <row r="728">
          <cell r="R728" t="str">
            <v>153D_medium_10</v>
          </cell>
          <cell r="S728">
            <v>0.9</v>
          </cell>
          <cell r="T728">
            <v>1</v>
          </cell>
        </row>
        <row r="729">
          <cell r="R729" t="str">
            <v>153D_coarse_10</v>
          </cell>
          <cell r="S729">
            <v>0.9</v>
          </cell>
          <cell r="T729">
            <v>1</v>
          </cell>
        </row>
        <row r="730">
          <cell r="R730" t="str">
            <v>154_coarse_10</v>
          </cell>
          <cell r="S730">
            <v>0.74</v>
          </cell>
          <cell r="T730">
            <v>1</v>
          </cell>
        </row>
        <row r="731">
          <cell r="R731" t="str">
            <v>155_coarse_10</v>
          </cell>
          <cell r="S731">
            <v>0.78</v>
          </cell>
          <cell r="T731">
            <v>1</v>
          </cell>
        </row>
        <row r="732">
          <cell r="R732" t="str">
            <v>156A_medium_10</v>
          </cell>
          <cell r="S732">
            <v>0.77</v>
          </cell>
          <cell r="T732">
            <v>1</v>
          </cell>
        </row>
        <row r="733">
          <cell r="R733" t="str">
            <v>156A_coarse_10</v>
          </cell>
          <cell r="S733">
            <v>0.77</v>
          </cell>
          <cell r="T733">
            <v>1</v>
          </cell>
        </row>
        <row r="734">
          <cell r="R734" t="str">
            <v>16_fine_10</v>
          </cell>
          <cell r="S734">
            <v>0.94</v>
          </cell>
          <cell r="T734">
            <v>1</v>
          </cell>
        </row>
        <row r="735">
          <cell r="R735" t="str">
            <v>16_medium_10</v>
          </cell>
          <cell r="S735">
            <v>0.94</v>
          </cell>
          <cell r="T735">
            <v>1</v>
          </cell>
        </row>
        <row r="736">
          <cell r="R736" t="str">
            <v>17_fine_10</v>
          </cell>
          <cell r="S736">
            <v>0.6</v>
          </cell>
          <cell r="T736">
            <v>0.97</v>
          </cell>
        </row>
        <row r="737">
          <cell r="R737" t="str">
            <v>17_medium_10</v>
          </cell>
          <cell r="S737">
            <v>0.6</v>
          </cell>
          <cell r="T737">
            <v>0.97</v>
          </cell>
        </row>
        <row r="738">
          <cell r="R738" t="str">
            <v>17_coarse_10</v>
          </cell>
          <cell r="S738">
            <v>0.6</v>
          </cell>
          <cell r="T738">
            <v>0.97</v>
          </cell>
        </row>
        <row r="739">
          <cell r="R739" t="str">
            <v>19_coarse_10</v>
          </cell>
          <cell r="S739">
            <v>1</v>
          </cell>
          <cell r="T739">
            <v>1</v>
          </cell>
        </row>
        <row r="740">
          <cell r="R740" t="str">
            <v>2_fine_10</v>
          </cell>
          <cell r="S740">
            <v>0.94</v>
          </cell>
          <cell r="T740">
            <v>1</v>
          </cell>
        </row>
        <row r="741">
          <cell r="R741" t="str">
            <v>2_medium_10</v>
          </cell>
          <cell r="S741">
            <v>0.94</v>
          </cell>
          <cell r="T741">
            <v>1</v>
          </cell>
        </row>
        <row r="742">
          <cell r="R742" t="str">
            <v>2_coarse_10</v>
          </cell>
          <cell r="S742">
            <v>0.94</v>
          </cell>
          <cell r="T742">
            <v>1</v>
          </cell>
        </row>
        <row r="743">
          <cell r="R743" t="str">
            <v>21_fine_10</v>
          </cell>
          <cell r="S743">
            <v>0.57999999999999996</v>
          </cell>
          <cell r="T743">
            <v>0.94</v>
          </cell>
        </row>
        <row r="744">
          <cell r="R744" t="str">
            <v>21_medium_10</v>
          </cell>
          <cell r="S744">
            <v>0.57999999999999996</v>
          </cell>
          <cell r="T744">
            <v>0.94</v>
          </cell>
        </row>
        <row r="745">
          <cell r="R745" t="str">
            <v>21_coarse_10</v>
          </cell>
          <cell r="S745">
            <v>0.57999999999999996</v>
          </cell>
          <cell r="T745">
            <v>0.94</v>
          </cell>
        </row>
        <row r="746">
          <cell r="R746" t="str">
            <v>23_fine_10</v>
          </cell>
          <cell r="S746">
            <v>1</v>
          </cell>
          <cell r="T746">
            <v>1</v>
          </cell>
        </row>
        <row r="747">
          <cell r="R747" t="str">
            <v>23_medium_10</v>
          </cell>
          <cell r="S747">
            <v>1</v>
          </cell>
          <cell r="T747">
            <v>1</v>
          </cell>
        </row>
        <row r="748">
          <cell r="R748" t="str">
            <v>23_coarse_10</v>
          </cell>
          <cell r="S748">
            <v>1</v>
          </cell>
          <cell r="T748">
            <v>1</v>
          </cell>
        </row>
        <row r="749">
          <cell r="R749" t="str">
            <v>24_fine_10</v>
          </cell>
          <cell r="S749">
            <v>1</v>
          </cell>
          <cell r="T749">
            <v>1</v>
          </cell>
        </row>
        <row r="750">
          <cell r="R750" t="str">
            <v>24_medium_10</v>
          </cell>
          <cell r="S750">
            <v>1</v>
          </cell>
          <cell r="T750">
            <v>1</v>
          </cell>
        </row>
        <row r="751">
          <cell r="R751" t="str">
            <v>24_coarse_10</v>
          </cell>
          <cell r="S751">
            <v>1</v>
          </cell>
          <cell r="T751">
            <v>1</v>
          </cell>
        </row>
        <row r="752">
          <cell r="R752" t="str">
            <v>25_medium_10</v>
          </cell>
          <cell r="S752">
            <v>1</v>
          </cell>
          <cell r="T752">
            <v>1</v>
          </cell>
        </row>
        <row r="753">
          <cell r="R753" t="str">
            <v>26_fine_10</v>
          </cell>
          <cell r="S753">
            <v>1</v>
          </cell>
          <cell r="T753">
            <v>1</v>
          </cell>
        </row>
        <row r="754">
          <cell r="R754" t="str">
            <v>26_coarse_10</v>
          </cell>
          <cell r="S754">
            <v>1</v>
          </cell>
          <cell r="T754">
            <v>1</v>
          </cell>
        </row>
        <row r="755">
          <cell r="R755" t="str">
            <v>27_fine_10</v>
          </cell>
          <cell r="S755">
            <v>1</v>
          </cell>
          <cell r="T755">
            <v>1</v>
          </cell>
        </row>
        <row r="756">
          <cell r="R756" t="str">
            <v>27_medium_10</v>
          </cell>
          <cell r="S756">
            <v>1</v>
          </cell>
          <cell r="T756">
            <v>1</v>
          </cell>
        </row>
        <row r="757">
          <cell r="R757" t="str">
            <v>27_coarse_10</v>
          </cell>
          <cell r="S757">
            <v>1</v>
          </cell>
          <cell r="T757">
            <v>1</v>
          </cell>
        </row>
        <row r="758">
          <cell r="R758" t="str">
            <v>28A_fine_10</v>
          </cell>
          <cell r="S758">
            <v>0.5</v>
          </cell>
          <cell r="T758">
            <v>0.97</v>
          </cell>
        </row>
        <row r="759">
          <cell r="R759" t="str">
            <v>28A_medium_10</v>
          </cell>
          <cell r="S759">
            <v>0.5</v>
          </cell>
          <cell r="T759">
            <v>0.97</v>
          </cell>
        </row>
        <row r="760">
          <cell r="R760" t="str">
            <v>28A_coarse_10</v>
          </cell>
          <cell r="S760">
            <v>0.5</v>
          </cell>
          <cell r="T760">
            <v>0.97</v>
          </cell>
        </row>
        <row r="761">
          <cell r="R761" t="str">
            <v>28B_medium_10</v>
          </cell>
          <cell r="S761">
            <v>1</v>
          </cell>
          <cell r="T761">
            <v>1</v>
          </cell>
        </row>
        <row r="762">
          <cell r="R762" t="str">
            <v>28B_coarse_10</v>
          </cell>
          <cell r="S762">
            <v>1</v>
          </cell>
          <cell r="T762">
            <v>1</v>
          </cell>
        </row>
        <row r="763">
          <cell r="R763" t="str">
            <v>29_medium_10</v>
          </cell>
          <cell r="S763">
            <v>1</v>
          </cell>
          <cell r="T763">
            <v>1</v>
          </cell>
        </row>
        <row r="764">
          <cell r="R764" t="str">
            <v>29_coarse_10</v>
          </cell>
          <cell r="S764">
            <v>1</v>
          </cell>
          <cell r="T764">
            <v>1</v>
          </cell>
        </row>
        <row r="765">
          <cell r="R765" t="str">
            <v>30_fine_10</v>
          </cell>
          <cell r="S765">
            <v>1</v>
          </cell>
          <cell r="T765">
            <v>1</v>
          </cell>
        </row>
        <row r="766">
          <cell r="R766" t="str">
            <v>30_medium_10</v>
          </cell>
          <cell r="S766">
            <v>1</v>
          </cell>
          <cell r="T766">
            <v>1</v>
          </cell>
        </row>
        <row r="767">
          <cell r="R767" t="str">
            <v>30_coarse_10</v>
          </cell>
          <cell r="S767">
            <v>1</v>
          </cell>
          <cell r="T767">
            <v>1</v>
          </cell>
        </row>
        <row r="768">
          <cell r="R768" t="str">
            <v>31_fine_10</v>
          </cell>
          <cell r="S768">
            <v>1</v>
          </cell>
          <cell r="T768">
            <v>1</v>
          </cell>
        </row>
        <row r="769">
          <cell r="R769" t="str">
            <v>31_medium_10</v>
          </cell>
          <cell r="S769">
            <v>1</v>
          </cell>
          <cell r="T769">
            <v>1</v>
          </cell>
        </row>
        <row r="770">
          <cell r="R770" t="str">
            <v>31_coarse_10</v>
          </cell>
          <cell r="S770">
            <v>1</v>
          </cell>
          <cell r="T770">
            <v>1</v>
          </cell>
        </row>
        <row r="771">
          <cell r="R771" t="str">
            <v>32_fine_10</v>
          </cell>
          <cell r="S771">
            <v>0.5</v>
          </cell>
          <cell r="T771">
            <v>0.87</v>
          </cell>
        </row>
        <row r="772">
          <cell r="R772" t="str">
            <v>32_medium_10</v>
          </cell>
          <cell r="S772">
            <v>0.5</v>
          </cell>
          <cell r="T772">
            <v>0.87</v>
          </cell>
        </row>
        <row r="773">
          <cell r="R773" t="str">
            <v>32_coarse_10</v>
          </cell>
          <cell r="S773">
            <v>0.5</v>
          </cell>
          <cell r="T773">
            <v>0.87</v>
          </cell>
        </row>
        <row r="774">
          <cell r="R774" t="str">
            <v>34A_fine_10</v>
          </cell>
          <cell r="S774">
            <v>1</v>
          </cell>
          <cell r="T774">
            <v>1</v>
          </cell>
        </row>
        <row r="775">
          <cell r="R775" t="str">
            <v>34A_medium_10</v>
          </cell>
          <cell r="S775">
            <v>1</v>
          </cell>
          <cell r="T775">
            <v>1</v>
          </cell>
        </row>
        <row r="776">
          <cell r="R776" t="str">
            <v>34A_coarse_10</v>
          </cell>
          <cell r="S776">
            <v>1</v>
          </cell>
          <cell r="T776">
            <v>1</v>
          </cell>
        </row>
        <row r="777">
          <cell r="R777" t="str">
            <v>34B_fine_10</v>
          </cell>
          <cell r="S777">
            <v>0.5</v>
          </cell>
          <cell r="T777">
            <v>0.93</v>
          </cell>
        </row>
        <row r="778">
          <cell r="R778" t="str">
            <v>34B_medium_10</v>
          </cell>
          <cell r="S778">
            <v>0.5</v>
          </cell>
          <cell r="T778">
            <v>0.93</v>
          </cell>
        </row>
        <row r="779">
          <cell r="R779" t="str">
            <v>34B_coarse_10</v>
          </cell>
          <cell r="S779">
            <v>0.5</v>
          </cell>
          <cell r="T779">
            <v>0.93</v>
          </cell>
        </row>
        <row r="780">
          <cell r="R780" t="str">
            <v>35_fine_10</v>
          </cell>
          <cell r="S780">
            <v>1</v>
          </cell>
          <cell r="T780">
            <v>1</v>
          </cell>
        </row>
        <row r="781">
          <cell r="R781" t="str">
            <v>35_medium_10</v>
          </cell>
          <cell r="S781">
            <v>1</v>
          </cell>
          <cell r="T781">
            <v>1</v>
          </cell>
        </row>
        <row r="782">
          <cell r="R782" t="str">
            <v>35_coarse_10</v>
          </cell>
          <cell r="S782">
            <v>1</v>
          </cell>
          <cell r="T782">
            <v>1</v>
          </cell>
        </row>
        <row r="783">
          <cell r="R783" t="str">
            <v>36_fine_10</v>
          </cell>
          <cell r="S783">
            <v>0.76</v>
          </cell>
          <cell r="T783">
            <v>0.98</v>
          </cell>
        </row>
        <row r="784">
          <cell r="R784" t="str">
            <v>36_medium_10</v>
          </cell>
          <cell r="S784">
            <v>0.76</v>
          </cell>
          <cell r="T784">
            <v>0.98</v>
          </cell>
        </row>
        <row r="785">
          <cell r="R785" t="str">
            <v>36_coarse_10</v>
          </cell>
          <cell r="S785">
            <v>0.76</v>
          </cell>
          <cell r="T785">
            <v>0.98</v>
          </cell>
        </row>
        <row r="786">
          <cell r="R786" t="str">
            <v>40_fine_10</v>
          </cell>
          <cell r="S786">
            <v>1</v>
          </cell>
          <cell r="T786">
            <v>1</v>
          </cell>
        </row>
        <row r="787">
          <cell r="R787" t="str">
            <v>40_medium_10</v>
          </cell>
          <cell r="S787">
            <v>1</v>
          </cell>
          <cell r="T787">
            <v>1</v>
          </cell>
        </row>
        <row r="788">
          <cell r="R788" t="str">
            <v>40_coarse_10</v>
          </cell>
          <cell r="S788">
            <v>1</v>
          </cell>
          <cell r="T788">
            <v>1</v>
          </cell>
        </row>
        <row r="789">
          <cell r="R789" t="str">
            <v>41_fine_10</v>
          </cell>
          <cell r="S789">
            <v>1</v>
          </cell>
          <cell r="T789">
            <v>1</v>
          </cell>
        </row>
        <row r="790">
          <cell r="R790" t="str">
            <v>41_medium_10</v>
          </cell>
          <cell r="S790">
            <v>1</v>
          </cell>
          <cell r="T790">
            <v>1</v>
          </cell>
        </row>
        <row r="791">
          <cell r="R791" t="str">
            <v>41_coarse_10</v>
          </cell>
          <cell r="S791">
            <v>1</v>
          </cell>
          <cell r="T791">
            <v>1</v>
          </cell>
        </row>
        <row r="792">
          <cell r="R792" t="str">
            <v>42_fine_10</v>
          </cell>
          <cell r="S792">
            <v>0.5</v>
          </cell>
          <cell r="T792">
            <v>0.99</v>
          </cell>
        </row>
        <row r="793">
          <cell r="R793" t="str">
            <v>42_medium_10</v>
          </cell>
          <cell r="S793">
            <v>0.5</v>
          </cell>
          <cell r="T793">
            <v>0.99</v>
          </cell>
        </row>
        <row r="794">
          <cell r="R794" t="str">
            <v>42_coarse_10</v>
          </cell>
          <cell r="S794">
            <v>0.5</v>
          </cell>
          <cell r="T794">
            <v>0.99</v>
          </cell>
        </row>
        <row r="795">
          <cell r="R795" t="str">
            <v>43A_medium_10</v>
          </cell>
          <cell r="S795">
            <v>1</v>
          </cell>
          <cell r="T795">
            <v>1</v>
          </cell>
        </row>
        <row r="796">
          <cell r="R796" t="str">
            <v>43B_fine_10</v>
          </cell>
          <cell r="S796">
            <v>1</v>
          </cell>
          <cell r="T796">
            <v>1</v>
          </cell>
        </row>
        <row r="797">
          <cell r="R797" t="str">
            <v>43B_medium_10</v>
          </cell>
          <cell r="S797">
            <v>1</v>
          </cell>
          <cell r="T797">
            <v>1</v>
          </cell>
        </row>
        <row r="798">
          <cell r="R798" t="str">
            <v>43B_coarse_10</v>
          </cell>
          <cell r="S798">
            <v>1</v>
          </cell>
          <cell r="T798">
            <v>1</v>
          </cell>
        </row>
        <row r="799">
          <cell r="R799" t="str">
            <v>44_fine_10</v>
          </cell>
          <cell r="S799">
            <v>0.83</v>
          </cell>
          <cell r="T799">
            <v>0.95</v>
          </cell>
        </row>
        <row r="800">
          <cell r="R800" t="str">
            <v>44_medium_10</v>
          </cell>
          <cell r="S800">
            <v>0.83</v>
          </cell>
          <cell r="T800">
            <v>0.95</v>
          </cell>
        </row>
        <row r="801">
          <cell r="R801" t="str">
            <v>44_coarse_10</v>
          </cell>
          <cell r="S801">
            <v>0.83</v>
          </cell>
          <cell r="T801">
            <v>0.95</v>
          </cell>
        </row>
        <row r="802">
          <cell r="R802" t="str">
            <v>46_fine_10</v>
          </cell>
          <cell r="S802">
            <v>0.78</v>
          </cell>
          <cell r="T802">
            <v>0.97</v>
          </cell>
        </row>
        <row r="803">
          <cell r="R803" t="str">
            <v>46_medium_10</v>
          </cell>
          <cell r="S803">
            <v>0.78</v>
          </cell>
          <cell r="T803">
            <v>0.97</v>
          </cell>
        </row>
        <row r="804">
          <cell r="R804" t="str">
            <v>47_fine_10</v>
          </cell>
          <cell r="S804">
            <v>1</v>
          </cell>
          <cell r="T804">
            <v>1</v>
          </cell>
        </row>
        <row r="805">
          <cell r="R805" t="str">
            <v>47_medium_10</v>
          </cell>
          <cell r="S805">
            <v>1</v>
          </cell>
          <cell r="T805">
            <v>1</v>
          </cell>
        </row>
        <row r="806">
          <cell r="R806" t="str">
            <v>47_coarse_10</v>
          </cell>
          <cell r="S806">
            <v>1</v>
          </cell>
          <cell r="T806">
            <v>1</v>
          </cell>
        </row>
        <row r="807">
          <cell r="R807" t="str">
            <v>48A_fine_10</v>
          </cell>
          <cell r="S807">
            <v>1</v>
          </cell>
          <cell r="T807">
            <v>1</v>
          </cell>
        </row>
        <row r="808">
          <cell r="R808" t="str">
            <v>48A_medium_10</v>
          </cell>
          <cell r="S808">
            <v>1</v>
          </cell>
          <cell r="T808">
            <v>1</v>
          </cell>
        </row>
        <row r="809">
          <cell r="R809" t="str">
            <v>48A_coarse_10</v>
          </cell>
          <cell r="S809">
            <v>1</v>
          </cell>
          <cell r="T809">
            <v>1</v>
          </cell>
        </row>
        <row r="810">
          <cell r="R810" t="str">
            <v>48B_fine_10</v>
          </cell>
          <cell r="S810">
            <v>1</v>
          </cell>
          <cell r="T810">
            <v>1</v>
          </cell>
        </row>
        <row r="811">
          <cell r="R811" t="str">
            <v>48B_medium_10</v>
          </cell>
          <cell r="S811">
            <v>1</v>
          </cell>
          <cell r="T811">
            <v>1</v>
          </cell>
        </row>
        <row r="812">
          <cell r="R812" t="str">
            <v>48B_coarse_10</v>
          </cell>
          <cell r="S812">
            <v>1</v>
          </cell>
          <cell r="T812">
            <v>1</v>
          </cell>
        </row>
        <row r="813">
          <cell r="R813" t="str">
            <v>49_fine_10</v>
          </cell>
          <cell r="S813">
            <v>1</v>
          </cell>
          <cell r="T813">
            <v>1</v>
          </cell>
        </row>
        <row r="814">
          <cell r="R814" t="str">
            <v>49_medium_10</v>
          </cell>
          <cell r="S814">
            <v>1</v>
          </cell>
          <cell r="T814">
            <v>1</v>
          </cell>
        </row>
        <row r="815">
          <cell r="R815" t="str">
            <v>49_coarse_10</v>
          </cell>
          <cell r="S815">
            <v>1</v>
          </cell>
          <cell r="T815">
            <v>1</v>
          </cell>
        </row>
        <row r="816">
          <cell r="R816" t="str">
            <v>5_fine_10</v>
          </cell>
          <cell r="S816">
            <v>1</v>
          </cell>
          <cell r="T816">
            <v>1</v>
          </cell>
        </row>
        <row r="817">
          <cell r="R817" t="str">
            <v>5_medium_10</v>
          </cell>
          <cell r="S817">
            <v>1</v>
          </cell>
          <cell r="T817">
            <v>1</v>
          </cell>
        </row>
        <row r="818">
          <cell r="R818" t="str">
            <v>51_fine_10</v>
          </cell>
          <cell r="S818">
            <v>1</v>
          </cell>
          <cell r="T818">
            <v>0.87</v>
          </cell>
        </row>
        <row r="819">
          <cell r="R819" t="str">
            <v>51_medium_10</v>
          </cell>
          <cell r="S819">
            <v>1</v>
          </cell>
          <cell r="T819">
            <v>0.87</v>
          </cell>
        </row>
        <row r="820">
          <cell r="R820" t="str">
            <v>51_coarse_10</v>
          </cell>
          <cell r="S820">
            <v>1</v>
          </cell>
          <cell r="T820">
            <v>0.87</v>
          </cell>
        </row>
        <row r="821">
          <cell r="R821" t="str">
            <v>52_fine_10</v>
          </cell>
          <cell r="S821">
            <v>0.91</v>
          </cell>
          <cell r="T821">
            <v>0.97</v>
          </cell>
        </row>
        <row r="822">
          <cell r="R822" t="str">
            <v>52_medium_10</v>
          </cell>
          <cell r="S822">
            <v>0.91</v>
          </cell>
          <cell r="T822">
            <v>0.97</v>
          </cell>
        </row>
        <row r="823">
          <cell r="R823" t="str">
            <v>52_coarse_10</v>
          </cell>
          <cell r="S823">
            <v>0.91</v>
          </cell>
          <cell r="T823">
            <v>0.97</v>
          </cell>
        </row>
        <row r="824">
          <cell r="R824" t="str">
            <v>53A_fine_10</v>
          </cell>
          <cell r="S824">
            <v>0.9</v>
          </cell>
          <cell r="T824">
            <v>1</v>
          </cell>
        </row>
        <row r="825">
          <cell r="R825" t="str">
            <v>53A_medium_10</v>
          </cell>
          <cell r="S825">
            <v>0.9</v>
          </cell>
          <cell r="T825">
            <v>1</v>
          </cell>
        </row>
        <row r="826">
          <cell r="R826" t="str">
            <v>53A_coarse_10</v>
          </cell>
          <cell r="S826">
            <v>0.9</v>
          </cell>
          <cell r="T826">
            <v>1</v>
          </cell>
        </row>
        <row r="827">
          <cell r="R827" t="str">
            <v>53B_fine_10</v>
          </cell>
          <cell r="S827">
            <v>0.86</v>
          </cell>
          <cell r="T827">
            <v>1</v>
          </cell>
        </row>
        <row r="828">
          <cell r="R828" t="str">
            <v>53B_medium_10</v>
          </cell>
          <cell r="S828">
            <v>0.86</v>
          </cell>
          <cell r="T828">
            <v>1</v>
          </cell>
        </row>
        <row r="829">
          <cell r="R829" t="str">
            <v>53B_coarse_10</v>
          </cell>
          <cell r="S829">
            <v>0.86</v>
          </cell>
          <cell r="T829">
            <v>1</v>
          </cell>
        </row>
        <row r="830">
          <cell r="R830" t="str">
            <v>53C_medium_10</v>
          </cell>
          <cell r="S830">
            <v>0.93</v>
          </cell>
          <cell r="T830">
            <v>1</v>
          </cell>
        </row>
        <row r="831">
          <cell r="R831" t="str">
            <v>54_fine_10</v>
          </cell>
          <cell r="S831">
            <v>0.86</v>
          </cell>
          <cell r="T831">
            <v>1</v>
          </cell>
        </row>
        <row r="832">
          <cell r="R832" t="str">
            <v>54_medium_10</v>
          </cell>
          <cell r="S832">
            <v>0.86</v>
          </cell>
          <cell r="T832">
            <v>1</v>
          </cell>
        </row>
        <row r="833">
          <cell r="R833" t="str">
            <v>54_coarse_10</v>
          </cell>
          <cell r="S833">
            <v>0.86</v>
          </cell>
          <cell r="T833">
            <v>1</v>
          </cell>
        </row>
        <row r="834">
          <cell r="R834" t="str">
            <v>55A_fine_10</v>
          </cell>
          <cell r="S834">
            <v>0.93</v>
          </cell>
          <cell r="T834">
            <v>1</v>
          </cell>
        </row>
        <row r="835">
          <cell r="R835" t="str">
            <v>55A_medium_10</v>
          </cell>
          <cell r="S835">
            <v>0.93</v>
          </cell>
          <cell r="T835">
            <v>1</v>
          </cell>
        </row>
        <row r="836">
          <cell r="R836" t="str">
            <v>55A_coarse_10</v>
          </cell>
          <cell r="S836">
            <v>0.93</v>
          </cell>
          <cell r="T836">
            <v>1</v>
          </cell>
        </row>
        <row r="837">
          <cell r="R837" t="str">
            <v>55B_fine_10</v>
          </cell>
          <cell r="S837">
            <v>0.92</v>
          </cell>
          <cell r="T837">
            <v>1</v>
          </cell>
        </row>
        <row r="838">
          <cell r="R838" t="str">
            <v>55B_medium_10</v>
          </cell>
          <cell r="S838">
            <v>0.92</v>
          </cell>
          <cell r="T838">
            <v>1</v>
          </cell>
        </row>
        <row r="839">
          <cell r="R839" t="str">
            <v>55B_coarse_10</v>
          </cell>
          <cell r="S839">
            <v>0.92</v>
          </cell>
          <cell r="T839">
            <v>1</v>
          </cell>
        </row>
        <row r="840">
          <cell r="R840" t="str">
            <v>55C_fine_10</v>
          </cell>
          <cell r="S840">
            <v>0.94</v>
          </cell>
          <cell r="T840">
            <v>1</v>
          </cell>
        </row>
        <row r="841">
          <cell r="R841" t="str">
            <v>55C_medium_10</v>
          </cell>
          <cell r="S841">
            <v>0.94</v>
          </cell>
          <cell r="T841">
            <v>1</v>
          </cell>
        </row>
        <row r="842">
          <cell r="R842" t="str">
            <v>55C_coarse_10</v>
          </cell>
          <cell r="S842">
            <v>0.94</v>
          </cell>
          <cell r="T842">
            <v>1</v>
          </cell>
        </row>
        <row r="843">
          <cell r="R843" t="str">
            <v>56_fine_10</v>
          </cell>
          <cell r="S843">
            <v>0.93</v>
          </cell>
          <cell r="T843">
            <v>1</v>
          </cell>
        </row>
        <row r="844">
          <cell r="R844" t="str">
            <v>56_medium_10</v>
          </cell>
          <cell r="S844">
            <v>0.93</v>
          </cell>
          <cell r="T844">
            <v>1</v>
          </cell>
        </row>
        <row r="845">
          <cell r="R845" t="str">
            <v>56_coarse_10</v>
          </cell>
          <cell r="S845">
            <v>0.93</v>
          </cell>
          <cell r="T845">
            <v>1</v>
          </cell>
        </row>
        <row r="846">
          <cell r="R846" t="str">
            <v>57_medium_10</v>
          </cell>
          <cell r="S846">
            <v>0.91</v>
          </cell>
          <cell r="T846">
            <v>1</v>
          </cell>
        </row>
        <row r="847">
          <cell r="R847" t="str">
            <v>57_coarse_10</v>
          </cell>
          <cell r="S847">
            <v>0.91</v>
          </cell>
          <cell r="T847">
            <v>1</v>
          </cell>
        </row>
        <row r="848">
          <cell r="R848" t="str">
            <v>58A_fine_10</v>
          </cell>
          <cell r="S848">
            <v>0.8</v>
          </cell>
          <cell r="T848">
            <v>0.95</v>
          </cell>
        </row>
        <row r="849">
          <cell r="R849" t="str">
            <v>58A_medium_10</v>
          </cell>
          <cell r="S849">
            <v>0.8</v>
          </cell>
          <cell r="T849">
            <v>0.95</v>
          </cell>
        </row>
        <row r="850">
          <cell r="R850" t="str">
            <v>58A_coarse_10</v>
          </cell>
          <cell r="S850">
            <v>0.8</v>
          </cell>
          <cell r="T850">
            <v>0.95</v>
          </cell>
        </row>
        <row r="851">
          <cell r="R851" t="str">
            <v>58B_fine_10</v>
          </cell>
          <cell r="S851">
            <v>1</v>
          </cell>
          <cell r="T851">
            <v>1</v>
          </cell>
        </row>
        <row r="852">
          <cell r="R852" t="str">
            <v>58B_medium_10</v>
          </cell>
          <cell r="S852">
            <v>1</v>
          </cell>
          <cell r="T852">
            <v>1</v>
          </cell>
        </row>
        <row r="853">
          <cell r="R853" t="str">
            <v>58B_coarse_10</v>
          </cell>
          <cell r="S853">
            <v>1</v>
          </cell>
          <cell r="T853">
            <v>1</v>
          </cell>
        </row>
        <row r="854">
          <cell r="R854" t="str">
            <v>58C_medium_10</v>
          </cell>
          <cell r="S854">
            <v>1</v>
          </cell>
          <cell r="T854">
            <v>1</v>
          </cell>
        </row>
        <row r="855">
          <cell r="R855" t="str">
            <v>58D_medium_10</v>
          </cell>
          <cell r="S855">
            <v>1</v>
          </cell>
          <cell r="T855">
            <v>1</v>
          </cell>
        </row>
        <row r="856">
          <cell r="R856" t="str">
            <v>58D_coarse_10</v>
          </cell>
          <cell r="S856">
            <v>1</v>
          </cell>
          <cell r="T856">
            <v>1</v>
          </cell>
        </row>
        <row r="857">
          <cell r="R857" t="str">
            <v>6_medium_10</v>
          </cell>
          <cell r="S857">
            <v>1</v>
          </cell>
          <cell r="T857">
            <v>1</v>
          </cell>
        </row>
        <row r="858">
          <cell r="R858" t="str">
            <v>60A_fine_10</v>
          </cell>
          <cell r="S858">
            <v>0.83</v>
          </cell>
          <cell r="T858">
            <v>0.97</v>
          </cell>
        </row>
        <row r="859">
          <cell r="R859" t="str">
            <v>60A_medium_10</v>
          </cell>
          <cell r="S859">
            <v>0.83</v>
          </cell>
          <cell r="T859">
            <v>0.97</v>
          </cell>
        </row>
        <row r="860">
          <cell r="R860" t="str">
            <v>61_medium_10</v>
          </cell>
          <cell r="S860">
            <v>0.75</v>
          </cell>
          <cell r="T860">
            <v>0.94</v>
          </cell>
        </row>
        <row r="861">
          <cell r="R861" t="str">
            <v>62_medium_10</v>
          </cell>
          <cell r="S861">
            <v>1</v>
          </cell>
          <cell r="T861">
            <v>1</v>
          </cell>
        </row>
        <row r="862">
          <cell r="R862" t="str">
            <v>63A_fine_10</v>
          </cell>
          <cell r="S862">
            <v>0.84</v>
          </cell>
          <cell r="T862">
            <v>0.97</v>
          </cell>
        </row>
        <row r="863">
          <cell r="R863" t="str">
            <v>63A_medium_10</v>
          </cell>
          <cell r="S863">
            <v>0.84</v>
          </cell>
          <cell r="T863">
            <v>0.97</v>
          </cell>
        </row>
        <row r="864">
          <cell r="R864" t="str">
            <v>63B_fine_10</v>
          </cell>
          <cell r="S864">
            <v>0.9</v>
          </cell>
          <cell r="T864">
            <v>0.97</v>
          </cell>
        </row>
        <row r="865">
          <cell r="R865" t="str">
            <v>63B_medium_10</v>
          </cell>
          <cell r="S865">
            <v>0.9</v>
          </cell>
          <cell r="T865">
            <v>0.97</v>
          </cell>
        </row>
        <row r="866">
          <cell r="R866" t="str">
            <v>63B_coarse_10</v>
          </cell>
          <cell r="S866">
            <v>0.9</v>
          </cell>
          <cell r="T866">
            <v>0.97</v>
          </cell>
        </row>
        <row r="867">
          <cell r="R867" t="str">
            <v>64_medium_10</v>
          </cell>
          <cell r="S867">
            <v>0.85</v>
          </cell>
          <cell r="T867">
            <v>0.99</v>
          </cell>
        </row>
        <row r="868">
          <cell r="R868" t="str">
            <v>64_coarse_10</v>
          </cell>
          <cell r="S868">
            <v>0.85</v>
          </cell>
          <cell r="T868">
            <v>0.99</v>
          </cell>
        </row>
        <row r="869">
          <cell r="R869" t="str">
            <v>65_medium_10</v>
          </cell>
          <cell r="S869">
            <v>0.5</v>
          </cell>
          <cell r="T869">
            <v>1</v>
          </cell>
        </row>
        <row r="870">
          <cell r="R870" t="str">
            <v>65_coarse_10</v>
          </cell>
          <cell r="S870">
            <v>0.5</v>
          </cell>
          <cell r="T870">
            <v>1</v>
          </cell>
        </row>
        <row r="871">
          <cell r="R871" t="str">
            <v>66_fine_10</v>
          </cell>
          <cell r="S871">
            <v>0.82</v>
          </cell>
          <cell r="T871">
            <v>1</v>
          </cell>
        </row>
        <row r="872">
          <cell r="R872" t="str">
            <v>66_medium_10</v>
          </cell>
          <cell r="S872">
            <v>0.82</v>
          </cell>
          <cell r="T872">
            <v>1</v>
          </cell>
        </row>
        <row r="873">
          <cell r="R873" t="str">
            <v>66_coarse_10</v>
          </cell>
          <cell r="S873">
            <v>0.82</v>
          </cell>
          <cell r="T873">
            <v>1</v>
          </cell>
        </row>
        <row r="874">
          <cell r="R874" t="str">
            <v>67A_fine_10</v>
          </cell>
          <cell r="S874">
            <v>0.84</v>
          </cell>
          <cell r="T874">
            <v>0.96</v>
          </cell>
        </row>
        <row r="875">
          <cell r="R875" t="str">
            <v>67A_medium_10</v>
          </cell>
          <cell r="S875">
            <v>0.84</v>
          </cell>
          <cell r="T875">
            <v>0.96</v>
          </cell>
        </row>
        <row r="876">
          <cell r="R876" t="str">
            <v>67A_coarse_10</v>
          </cell>
          <cell r="S876">
            <v>0.84</v>
          </cell>
          <cell r="T876">
            <v>0.96</v>
          </cell>
        </row>
        <row r="877">
          <cell r="R877" t="str">
            <v>67B_fine_10</v>
          </cell>
          <cell r="S877">
            <v>0.84</v>
          </cell>
          <cell r="T877">
            <v>0.97</v>
          </cell>
        </row>
        <row r="878">
          <cell r="R878" t="str">
            <v>67B_medium_10</v>
          </cell>
          <cell r="S878">
            <v>0.84</v>
          </cell>
          <cell r="T878">
            <v>0.97</v>
          </cell>
        </row>
        <row r="879">
          <cell r="R879" t="str">
            <v>67B_coarse_10</v>
          </cell>
          <cell r="S879">
            <v>0.84</v>
          </cell>
          <cell r="T879">
            <v>0.97</v>
          </cell>
        </row>
        <row r="880">
          <cell r="R880" t="str">
            <v>69_fine_10</v>
          </cell>
          <cell r="S880">
            <v>0.67</v>
          </cell>
          <cell r="T880">
            <v>1</v>
          </cell>
        </row>
        <row r="881">
          <cell r="R881" t="str">
            <v>69_medium_10</v>
          </cell>
          <cell r="S881">
            <v>0.67</v>
          </cell>
          <cell r="T881">
            <v>1</v>
          </cell>
        </row>
        <row r="882">
          <cell r="R882" t="str">
            <v>69_coarse_10</v>
          </cell>
          <cell r="S882">
            <v>0.67</v>
          </cell>
          <cell r="T882">
            <v>1</v>
          </cell>
        </row>
        <row r="883">
          <cell r="R883" t="str">
            <v>7_medium_10</v>
          </cell>
          <cell r="S883">
            <v>0.5</v>
          </cell>
          <cell r="T883">
            <v>0.88</v>
          </cell>
        </row>
        <row r="884">
          <cell r="R884" t="str">
            <v>7_coarse_10</v>
          </cell>
          <cell r="S884">
            <v>0.5</v>
          </cell>
          <cell r="T884">
            <v>0.88</v>
          </cell>
        </row>
        <row r="885">
          <cell r="R885" t="str">
            <v>70A_medium_10</v>
          </cell>
          <cell r="S885">
            <v>1</v>
          </cell>
          <cell r="T885">
            <v>1</v>
          </cell>
        </row>
        <row r="886">
          <cell r="R886" t="str">
            <v>70B_medium_10</v>
          </cell>
          <cell r="S886">
            <v>1</v>
          </cell>
          <cell r="T886">
            <v>1</v>
          </cell>
        </row>
        <row r="887">
          <cell r="R887" t="str">
            <v>70B_coarse_10</v>
          </cell>
          <cell r="S887">
            <v>1</v>
          </cell>
          <cell r="T887">
            <v>1</v>
          </cell>
        </row>
        <row r="888">
          <cell r="R888" t="str">
            <v>70C_medium_10</v>
          </cell>
          <cell r="S888">
            <v>1</v>
          </cell>
          <cell r="T888">
            <v>1</v>
          </cell>
        </row>
        <row r="889">
          <cell r="R889" t="str">
            <v>71_fine_10</v>
          </cell>
          <cell r="S889">
            <v>0.67</v>
          </cell>
          <cell r="T889">
            <v>1</v>
          </cell>
        </row>
        <row r="890">
          <cell r="R890" t="str">
            <v>71_medium_10</v>
          </cell>
          <cell r="S890">
            <v>0.67</v>
          </cell>
          <cell r="T890">
            <v>1</v>
          </cell>
        </row>
        <row r="891">
          <cell r="R891" t="str">
            <v>71_coarse_10</v>
          </cell>
          <cell r="S891">
            <v>0.67</v>
          </cell>
          <cell r="T891">
            <v>1</v>
          </cell>
        </row>
        <row r="892">
          <cell r="R892" t="str">
            <v>72_fine_10</v>
          </cell>
          <cell r="S892">
            <v>0.93</v>
          </cell>
          <cell r="T892">
            <v>0.97</v>
          </cell>
        </row>
        <row r="893">
          <cell r="R893" t="str">
            <v>72_medium_10</v>
          </cell>
          <cell r="S893">
            <v>0.93</v>
          </cell>
          <cell r="T893">
            <v>0.97</v>
          </cell>
        </row>
        <row r="894">
          <cell r="R894" t="str">
            <v>72_coarse_10</v>
          </cell>
          <cell r="S894">
            <v>0.93</v>
          </cell>
          <cell r="T894">
            <v>0.97</v>
          </cell>
        </row>
        <row r="895">
          <cell r="R895" t="str">
            <v>73_fine_10</v>
          </cell>
          <cell r="S895">
            <v>0.9</v>
          </cell>
          <cell r="T895">
            <v>1</v>
          </cell>
        </row>
        <row r="896">
          <cell r="R896" t="str">
            <v>73_medium_10</v>
          </cell>
          <cell r="S896">
            <v>0.9</v>
          </cell>
          <cell r="T896">
            <v>1</v>
          </cell>
        </row>
        <row r="897">
          <cell r="R897" t="str">
            <v>73_coarse_10</v>
          </cell>
          <cell r="S897">
            <v>0.9</v>
          </cell>
          <cell r="T897">
            <v>1</v>
          </cell>
        </row>
        <row r="898">
          <cell r="R898" t="str">
            <v>74_fine_10</v>
          </cell>
          <cell r="S898">
            <v>0.97</v>
          </cell>
          <cell r="T898">
            <v>1</v>
          </cell>
        </row>
        <row r="899">
          <cell r="R899" t="str">
            <v>74_medium_10</v>
          </cell>
          <cell r="S899">
            <v>0.97</v>
          </cell>
          <cell r="T899">
            <v>1</v>
          </cell>
        </row>
        <row r="900">
          <cell r="R900" t="str">
            <v>74_coarse_10</v>
          </cell>
          <cell r="S900">
            <v>0.97</v>
          </cell>
          <cell r="T900">
            <v>1</v>
          </cell>
        </row>
        <row r="901">
          <cell r="R901" t="str">
            <v>75_fine_10</v>
          </cell>
          <cell r="S901">
            <v>0.83</v>
          </cell>
          <cell r="T901">
            <v>1</v>
          </cell>
        </row>
        <row r="902">
          <cell r="R902" t="str">
            <v>75_medium_10</v>
          </cell>
          <cell r="S902">
            <v>0.83</v>
          </cell>
          <cell r="T902">
            <v>1</v>
          </cell>
        </row>
        <row r="903">
          <cell r="R903" t="str">
            <v>75_coarse_10</v>
          </cell>
          <cell r="S903">
            <v>0.83</v>
          </cell>
          <cell r="T903">
            <v>1</v>
          </cell>
        </row>
        <row r="904">
          <cell r="R904" t="str">
            <v>76_fine_10</v>
          </cell>
          <cell r="S904">
            <v>0.92</v>
          </cell>
          <cell r="T904">
            <v>1</v>
          </cell>
        </row>
        <row r="905">
          <cell r="R905" t="str">
            <v>76_medium_10</v>
          </cell>
          <cell r="S905">
            <v>0.92</v>
          </cell>
          <cell r="T905">
            <v>1</v>
          </cell>
        </row>
        <row r="906">
          <cell r="R906" t="str">
            <v>77A_fine_10</v>
          </cell>
          <cell r="S906">
            <v>0.97</v>
          </cell>
          <cell r="T906">
            <v>0.98</v>
          </cell>
        </row>
        <row r="907">
          <cell r="R907" t="str">
            <v>77A_medium_10</v>
          </cell>
          <cell r="S907">
            <v>0.97</v>
          </cell>
          <cell r="T907">
            <v>0.98</v>
          </cell>
        </row>
        <row r="908">
          <cell r="R908" t="str">
            <v>77A_coarse_10</v>
          </cell>
          <cell r="S908">
            <v>0.97</v>
          </cell>
          <cell r="T908">
            <v>0.98</v>
          </cell>
        </row>
        <row r="909">
          <cell r="R909" t="str">
            <v>77B_medium_10</v>
          </cell>
          <cell r="S909">
            <v>0.85</v>
          </cell>
          <cell r="T909">
            <v>0.92</v>
          </cell>
        </row>
        <row r="910">
          <cell r="R910" t="str">
            <v>77B_coarse_10</v>
          </cell>
          <cell r="S910">
            <v>0.85</v>
          </cell>
          <cell r="T910">
            <v>0.92</v>
          </cell>
        </row>
        <row r="911">
          <cell r="R911" t="str">
            <v>77C_fine_10</v>
          </cell>
          <cell r="S911">
            <v>0.92</v>
          </cell>
          <cell r="T911">
            <v>1</v>
          </cell>
        </row>
        <row r="912">
          <cell r="R912" t="str">
            <v>77C_medium_10</v>
          </cell>
          <cell r="S912">
            <v>0.92</v>
          </cell>
          <cell r="T912">
            <v>1</v>
          </cell>
        </row>
        <row r="913">
          <cell r="R913" t="str">
            <v>77C_coarse_10</v>
          </cell>
          <cell r="S913">
            <v>0.92</v>
          </cell>
          <cell r="T913">
            <v>1</v>
          </cell>
        </row>
        <row r="914">
          <cell r="R914" t="str">
            <v>77D_medium_10</v>
          </cell>
          <cell r="S914">
            <v>0.63</v>
          </cell>
          <cell r="T914">
            <v>0.96</v>
          </cell>
        </row>
        <row r="915">
          <cell r="R915" t="str">
            <v>77D_coarse_10</v>
          </cell>
          <cell r="S915">
            <v>0.63</v>
          </cell>
          <cell r="T915">
            <v>0.96</v>
          </cell>
        </row>
        <row r="916">
          <cell r="R916" t="str">
            <v>77E_fine_10</v>
          </cell>
          <cell r="S916">
            <v>0.84</v>
          </cell>
          <cell r="T916">
            <v>0.96</v>
          </cell>
        </row>
        <row r="917">
          <cell r="R917" t="str">
            <v>77E_medium_10</v>
          </cell>
          <cell r="S917">
            <v>0.84</v>
          </cell>
          <cell r="T917">
            <v>0.96</v>
          </cell>
        </row>
        <row r="918">
          <cell r="R918" t="str">
            <v>77E_coarse_10</v>
          </cell>
          <cell r="S918">
            <v>0.84</v>
          </cell>
          <cell r="T918">
            <v>0.96</v>
          </cell>
        </row>
        <row r="919">
          <cell r="R919" t="str">
            <v>78A_fine_10</v>
          </cell>
          <cell r="S919">
            <v>0.87</v>
          </cell>
          <cell r="T919">
            <v>1</v>
          </cell>
        </row>
        <row r="920">
          <cell r="R920" t="str">
            <v>78A_medium_10</v>
          </cell>
          <cell r="S920">
            <v>0.87</v>
          </cell>
          <cell r="T920">
            <v>1</v>
          </cell>
        </row>
        <row r="921">
          <cell r="R921" t="str">
            <v>78A_coarse_10</v>
          </cell>
          <cell r="S921">
            <v>0.87</v>
          </cell>
          <cell r="T921">
            <v>1</v>
          </cell>
        </row>
        <row r="922">
          <cell r="R922" t="str">
            <v>78B_fine_10</v>
          </cell>
          <cell r="S922">
            <v>0.93</v>
          </cell>
          <cell r="T922">
            <v>0.99</v>
          </cell>
        </row>
        <row r="923">
          <cell r="R923" t="str">
            <v>78B_medium_10</v>
          </cell>
          <cell r="S923">
            <v>0.93</v>
          </cell>
          <cell r="T923">
            <v>0.99</v>
          </cell>
        </row>
        <row r="924">
          <cell r="R924" t="str">
            <v>78B_coarse_10</v>
          </cell>
          <cell r="S924">
            <v>0.93</v>
          </cell>
          <cell r="T924">
            <v>0.99</v>
          </cell>
        </row>
        <row r="925">
          <cell r="R925" t="str">
            <v>78C_fine_10</v>
          </cell>
          <cell r="S925">
            <v>0.89</v>
          </cell>
          <cell r="T925">
            <v>1</v>
          </cell>
        </row>
        <row r="926">
          <cell r="R926" t="str">
            <v>78C_medium_10</v>
          </cell>
          <cell r="S926">
            <v>0.89</v>
          </cell>
          <cell r="T926">
            <v>1</v>
          </cell>
        </row>
        <row r="927">
          <cell r="R927" t="str">
            <v>78C_coarse_10</v>
          </cell>
          <cell r="S927">
            <v>0.89</v>
          </cell>
          <cell r="T927">
            <v>1</v>
          </cell>
        </row>
        <row r="928">
          <cell r="R928" t="str">
            <v>79_fine_10</v>
          </cell>
          <cell r="S928">
            <v>0.97</v>
          </cell>
          <cell r="T928">
            <v>1</v>
          </cell>
        </row>
        <row r="929">
          <cell r="R929" t="str">
            <v>79_medium_10</v>
          </cell>
          <cell r="S929">
            <v>0.97</v>
          </cell>
          <cell r="T929">
            <v>1</v>
          </cell>
        </row>
        <row r="930">
          <cell r="R930" t="str">
            <v>79_coarse_10</v>
          </cell>
          <cell r="S930">
            <v>0.97</v>
          </cell>
          <cell r="T930">
            <v>1</v>
          </cell>
        </row>
        <row r="931">
          <cell r="R931" t="str">
            <v>8_medium_10</v>
          </cell>
          <cell r="S931">
            <v>0.75</v>
          </cell>
          <cell r="T931">
            <v>0.78</v>
          </cell>
        </row>
        <row r="932">
          <cell r="R932" t="str">
            <v>8_coarse_10</v>
          </cell>
          <cell r="S932">
            <v>0.75</v>
          </cell>
          <cell r="T932">
            <v>0.78</v>
          </cell>
        </row>
        <row r="933">
          <cell r="R933" t="str">
            <v>80A_fine_10</v>
          </cell>
          <cell r="S933">
            <v>0.9</v>
          </cell>
          <cell r="T933">
            <v>1</v>
          </cell>
        </row>
        <row r="934">
          <cell r="R934" t="str">
            <v>80A_medium_10</v>
          </cell>
          <cell r="S934">
            <v>0.9</v>
          </cell>
          <cell r="T934">
            <v>1</v>
          </cell>
        </row>
        <row r="935">
          <cell r="R935" t="str">
            <v>80A_coarse_10</v>
          </cell>
          <cell r="S935">
            <v>0.9</v>
          </cell>
          <cell r="T935">
            <v>1</v>
          </cell>
        </row>
        <row r="936">
          <cell r="R936" t="str">
            <v>80B_fine_10</v>
          </cell>
          <cell r="S936">
            <v>0.89</v>
          </cell>
          <cell r="T936">
            <v>0.99</v>
          </cell>
        </row>
        <row r="937">
          <cell r="R937" t="str">
            <v>80B_medium_10</v>
          </cell>
          <cell r="S937">
            <v>0.89</v>
          </cell>
          <cell r="T937">
            <v>0.99</v>
          </cell>
        </row>
        <row r="938">
          <cell r="R938" t="str">
            <v>80B_coarse_10</v>
          </cell>
          <cell r="S938">
            <v>0.89</v>
          </cell>
          <cell r="T938">
            <v>0.99</v>
          </cell>
        </row>
        <row r="939">
          <cell r="R939" t="str">
            <v>81A_fine_10</v>
          </cell>
          <cell r="S939">
            <v>0.52</v>
          </cell>
          <cell r="T939">
            <v>0.99</v>
          </cell>
        </row>
        <row r="940">
          <cell r="R940" t="str">
            <v>81A_medium_10</v>
          </cell>
          <cell r="S940">
            <v>0.52</v>
          </cell>
          <cell r="T940">
            <v>0.99</v>
          </cell>
        </row>
        <row r="941">
          <cell r="R941" t="str">
            <v>81B_fine_10</v>
          </cell>
          <cell r="S941">
            <v>1</v>
          </cell>
          <cell r="T941">
            <v>1</v>
          </cell>
        </row>
        <row r="942">
          <cell r="R942" t="str">
            <v>81C_fine_10</v>
          </cell>
          <cell r="S942">
            <v>1</v>
          </cell>
          <cell r="T942">
            <v>1</v>
          </cell>
        </row>
        <row r="943">
          <cell r="R943" t="str">
            <v>82B_fine_10</v>
          </cell>
          <cell r="S943">
            <v>0.85</v>
          </cell>
          <cell r="T943">
            <v>1</v>
          </cell>
        </row>
        <row r="944">
          <cell r="R944" t="str">
            <v>82B_medium_10</v>
          </cell>
          <cell r="S944">
            <v>0.85</v>
          </cell>
          <cell r="T944">
            <v>1</v>
          </cell>
        </row>
        <row r="945">
          <cell r="R945" t="str">
            <v>83A_fine_10</v>
          </cell>
          <cell r="S945">
            <v>0.96</v>
          </cell>
          <cell r="T945">
            <v>0.99</v>
          </cell>
        </row>
        <row r="946">
          <cell r="R946" t="str">
            <v>83A_coarse_10</v>
          </cell>
          <cell r="S946">
            <v>0.96</v>
          </cell>
          <cell r="T946">
            <v>0.99</v>
          </cell>
        </row>
        <row r="947">
          <cell r="R947" t="str">
            <v>83C_coarse_10</v>
          </cell>
          <cell r="S947">
            <v>1</v>
          </cell>
          <cell r="T947">
            <v>1</v>
          </cell>
        </row>
        <row r="948">
          <cell r="R948" t="str">
            <v>83D_fine_10</v>
          </cell>
          <cell r="S948">
            <v>0.91</v>
          </cell>
          <cell r="T948">
            <v>1</v>
          </cell>
        </row>
        <row r="949">
          <cell r="R949" t="str">
            <v>83D_medium_10</v>
          </cell>
          <cell r="S949">
            <v>0.91</v>
          </cell>
          <cell r="T949">
            <v>1</v>
          </cell>
        </row>
        <row r="950">
          <cell r="R950" t="str">
            <v>83D_coarse_10</v>
          </cell>
          <cell r="S950">
            <v>0.91</v>
          </cell>
          <cell r="T950">
            <v>1</v>
          </cell>
        </row>
        <row r="951">
          <cell r="R951" t="str">
            <v>83E_coarse_10</v>
          </cell>
          <cell r="S951">
            <v>0.78</v>
          </cell>
          <cell r="T951">
            <v>1</v>
          </cell>
        </row>
        <row r="952">
          <cell r="R952" t="str">
            <v>84A_fine_10</v>
          </cell>
          <cell r="S952">
            <v>0.85</v>
          </cell>
          <cell r="T952">
            <v>1</v>
          </cell>
        </row>
        <row r="953">
          <cell r="R953" t="str">
            <v>84A_medium_10</v>
          </cell>
          <cell r="S953">
            <v>0.85</v>
          </cell>
          <cell r="T953">
            <v>1</v>
          </cell>
        </row>
        <row r="954">
          <cell r="R954" t="str">
            <v>84A_coarse_10</v>
          </cell>
          <cell r="S954">
            <v>0.85</v>
          </cell>
          <cell r="T954">
            <v>1</v>
          </cell>
        </row>
        <row r="955">
          <cell r="R955" t="str">
            <v>84B_fine_10</v>
          </cell>
          <cell r="S955">
            <v>0.91</v>
          </cell>
          <cell r="T955">
            <v>1</v>
          </cell>
        </row>
        <row r="956">
          <cell r="R956" t="str">
            <v>84B_medium_10</v>
          </cell>
          <cell r="S956">
            <v>0.91</v>
          </cell>
          <cell r="T956">
            <v>1</v>
          </cell>
        </row>
        <row r="957">
          <cell r="R957" t="str">
            <v>84B_coarse_10</v>
          </cell>
          <cell r="S957">
            <v>0.91</v>
          </cell>
          <cell r="T957">
            <v>1</v>
          </cell>
        </row>
        <row r="958">
          <cell r="R958" t="str">
            <v>85_fine_10</v>
          </cell>
          <cell r="S958">
            <v>0.9</v>
          </cell>
          <cell r="T958">
            <v>1</v>
          </cell>
        </row>
        <row r="959">
          <cell r="R959" t="str">
            <v>85_medium_10</v>
          </cell>
          <cell r="S959">
            <v>0.9</v>
          </cell>
          <cell r="T959">
            <v>1</v>
          </cell>
        </row>
        <row r="960">
          <cell r="R960" t="str">
            <v>85_coarse_10</v>
          </cell>
          <cell r="S960">
            <v>0.9</v>
          </cell>
          <cell r="T960">
            <v>1</v>
          </cell>
        </row>
        <row r="961">
          <cell r="R961" t="str">
            <v>86A_fine_10</v>
          </cell>
          <cell r="S961">
            <v>0.92</v>
          </cell>
          <cell r="T961">
            <v>0.99</v>
          </cell>
        </row>
        <row r="962">
          <cell r="R962" t="str">
            <v>86A_medium_10</v>
          </cell>
          <cell r="S962">
            <v>0.92</v>
          </cell>
          <cell r="T962">
            <v>0.99</v>
          </cell>
        </row>
        <row r="963">
          <cell r="R963" t="str">
            <v>86B_fine_10</v>
          </cell>
          <cell r="S963">
            <v>1</v>
          </cell>
          <cell r="T963">
            <v>1</v>
          </cell>
        </row>
        <row r="964">
          <cell r="R964" t="str">
            <v>87A_fine_10</v>
          </cell>
          <cell r="S964">
            <v>0.86</v>
          </cell>
          <cell r="T964">
            <v>1</v>
          </cell>
        </row>
        <row r="965">
          <cell r="R965" t="str">
            <v>87A_medium_10</v>
          </cell>
          <cell r="S965">
            <v>0.86</v>
          </cell>
          <cell r="T965">
            <v>1</v>
          </cell>
        </row>
        <row r="966">
          <cell r="R966" t="str">
            <v>87A_coarse_10</v>
          </cell>
          <cell r="S966">
            <v>0.86</v>
          </cell>
          <cell r="T966">
            <v>1</v>
          </cell>
        </row>
        <row r="967">
          <cell r="R967" t="str">
            <v>87B_fine_10</v>
          </cell>
          <cell r="S967">
            <v>1</v>
          </cell>
          <cell r="T967">
            <v>1</v>
          </cell>
        </row>
        <row r="968">
          <cell r="R968" t="str">
            <v>87B_medium_10</v>
          </cell>
          <cell r="S968">
            <v>1</v>
          </cell>
          <cell r="T968">
            <v>1</v>
          </cell>
        </row>
        <row r="969">
          <cell r="R969" t="str">
            <v>88_coarse_10</v>
          </cell>
          <cell r="S969">
            <v>1</v>
          </cell>
          <cell r="T969">
            <v>1</v>
          </cell>
        </row>
        <row r="970">
          <cell r="R970" t="str">
            <v>89_medium_10</v>
          </cell>
          <cell r="S970">
            <v>0.7</v>
          </cell>
          <cell r="T970">
            <v>1</v>
          </cell>
        </row>
        <row r="971">
          <cell r="R971" t="str">
            <v>89_coarse_10</v>
          </cell>
          <cell r="S971">
            <v>0.7</v>
          </cell>
          <cell r="T971">
            <v>1</v>
          </cell>
        </row>
        <row r="972">
          <cell r="R972" t="str">
            <v>9_fine_10</v>
          </cell>
          <cell r="S972">
            <v>0.85</v>
          </cell>
          <cell r="T972">
            <v>0.75</v>
          </cell>
        </row>
        <row r="973">
          <cell r="R973" t="str">
            <v>9_medium_10</v>
          </cell>
          <cell r="S973">
            <v>0.85</v>
          </cell>
          <cell r="T973">
            <v>0.75</v>
          </cell>
        </row>
        <row r="974">
          <cell r="R974" t="str">
            <v>9_coarse_10</v>
          </cell>
          <cell r="S974">
            <v>0.85</v>
          </cell>
          <cell r="T974">
            <v>0.75</v>
          </cell>
        </row>
        <row r="975">
          <cell r="R975" t="str">
            <v>90A_medium_10</v>
          </cell>
          <cell r="S975">
            <v>0.87</v>
          </cell>
          <cell r="T975">
            <v>1</v>
          </cell>
        </row>
        <row r="976">
          <cell r="R976" t="str">
            <v>90A_coarse_10</v>
          </cell>
          <cell r="S976">
            <v>0.87</v>
          </cell>
          <cell r="T976">
            <v>1</v>
          </cell>
        </row>
        <row r="977">
          <cell r="R977" t="str">
            <v>90B_medium_10</v>
          </cell>
          <cell r="S977">
            <v>0.92</v>
          </cell>
          <cell r="T977">
            <v>1</v>
          </cell>
        </row>
        <row r="978">
          <cell r="R978" t="str">
            <v>90B_coarse_10</v>
          </cell>
          <cell r="S978">
            <v>0.92</v>
          </cell>
          <cell r="T978">
            <v>1</v>
          </cell>
        </row>
        <row r="979">
          <cell r="R979" t="str">
            <v>91A_medium_10</v>
          </cell>
          <cell r="S979">
            <v>0.92</v>
          </cell>
          <cell r="T979">
            <v>0.95</v>
          </cell>
        </row>
        <row r="980">
          <cell r="R980" t="str">
            <v>91A_coarse_10</v>
          </cell>
          <cell r="S980">
            <v>0.92</v>
          </cell>
          <cell r="T980">
            <v>0.95</v>
          </cell>
        </row>
        <row r="981">
          <cell r="R981" t="str">
            <v>91B_coarse_10</v>
          </cell>
          <cell r="S981">
            <v>0.73</v>
          </cell>
          <cell r="T981">
            <v>0.98</v>
          </cell>
        </row>
        <row r="982">
          <cell r="R982" t="str">
            <v>92_fine_10</v>
          </cell>
          <cell r="S982">
            <v>1</v>
          </cell>
          <cell r="T982">
            <v>1</v>
          </cell>
        </row>
        <row r="983">
          <cell r="R983" t="str">
            <v>92_medium_10</v>
          </cell>
          <cell r="S983">
            <v>1</v>
          </cell>
          <cell r="T983">
            <v>1</v>
          </cell>
        </row>
        <row r="984">
          <cell r="R984" t="str">
            <v>94A_medium_10</v>
          </cell>
          <cell r="S984">
            <v>0.89</v>
          </cell>
          <cell r="T984">
            <v>1</v>
          </cell>
        </row>
        <row r="985">
          <cell r="R985" t="str">
            <v>94A_coarse_10</v>
          </cell>
          <cell r="S985">
            <v>0.89</v>
          </cell>
          <cell r="T985">
            <v>1</v>
          </cell>
        </row>
        <row r="986">
          <cell r="R986" t="str">
            <v>94B_medium_10</v>
          </cell>
          <cell r="S986">
            <v>1</v>
          </cell>
          <cell r="T986">
            <v>1</v>
          </cell>
        </row>
        <row r="987">
          <cell r="R987" t="str">
            <v>94B_coarse_10</v>
          </cell>
          <cell r="S987">
            <v>1</v>
          </cell>
          <cell r="T987">
            <v>1</v>
          </cell>
        </row>
        <row r="988">
          <cell r="R988" t="str">
            <v>94C_coarse_10</v>
          </cell>
          <cell r="S988">
            <v>0.86</v>
          </cell>
          <cell r="T988">
            <v>1</v>
          </cell>
        </row>
        <row r="989">
          <cell r="R989" t="str">
            <v>95A_fine_10</v>
          </cell>
          <cell r="S989">
            <v>0.94</v>
          </cell>
          <cell r="T989">
            <v>1</v>
          </cell>
        </row>
        <row r="990">
          <cell r="R990" t="str">
            <v>95A_medium_10</v>
          </cell>
          <cell r="S990">
            <v>0.94</v>
          </cell>
          <cell r="T990">
            <v>1</v>
          </cell>
        </row>
        <row r="991">
          <cell r="R991" t="str">
            <v>95A_coarse_10</v>
          </cell>
          <cell r="S991">
            <v>0.94</v>
          </cell>
          <cell r="T991">
            <v>1</v>
          </cell>
        </row>
        <row r="992">
          <cell r="R992" t="str">
            <v>95B_fine_10</v>
          </cell>
          <cell r="S992">
            <v>0.95</v>
          </cell>
          <cell r="T992">
            <v>1</v>
          </cell>
        </row>
        <row r="993">
          <cell r="R993" t="str">
            <v>95B_medium_10</v>
          </cell>
          <cell r="S993">
            <v>0.95</v>
          </cell>
          <cell r="T993">
            <v>1</v>
          </cell>
        </row>
        <row r="994">
          <cell r="R994" t="str">
            <v>95B_coarse_10</v>
          </cell>
          <cell r="S994">
            <v>0.95</v>
          </cell>
          <cell r="T994">
            <v>1</v>
          </cell>
        </row>
        <row r="995">
          <cell r="R995" t="str">
            <v>96_coarse_10</v>
          </cell>
          <cell r="S995">
            <v>0.8</v>
          </cell>
          <cell r="T995">
            <v>1</v>
          </cell>
        </row>
        <row r="996">
          <cell r="R996" t="str">
            <v>97_fine_10</v>
          </cell>
          <cell r="S996">
            <v>0.94</v>
          </cell>
          <cell r="T996">
            <v>1</v>
          </cell>
        </row>
        <row r="997">
          <cell r="R997" t="str">
            <v>97_medium_10</v>
          </cell>
          <cell r="S997">
            <v>0.94</v>
          </cell>
          <cell r="T997">
            <v>1</v>
          </cell>
        </row>
        <row r="998">
          <cell r="R998" t="str">
            <v>97_coarse_10</v>
          </cell>
          <cell r="S998">
            <v>0.94</v>
          </cell>
          <cell r="T998">
            <v>1</v>
          </cell>
        </row>
        <row r="999">
          <cell r="R999" t="str">
            <v>98_fine_10</v>
          </cell>
          <cell r="S999">
            <v>0.9</v>
          </cell>
          <cell r="T999">
            <v>1</v>
          </cell>
        </row>
        <row r="1000">
          <cell r="R1000" t="str">
            <v>98_medium_10</v>
          </cell>
          <cell r="S1000">
            <v>0.9</v>
          </cell>
          <cell r="T1000">
            <v>1</v>
          </cell>
        </row>
        <row r="1001">
          <cell r="R1001" t="str">
            <v>98_coarse_10</v>
          </cell>
          <cell r="S1001">
            <v>0.9</v>
          </cell>
          <cell r="T1001">
            <v>1</v>
          </cell>
        </row>
        <row r="1002">
          <cell r="R1002" t="str">
            <v>99_fine_10</v>
          </cell>
          <cell r="S1002">
            <v>0.97</v>
          </cell>
          <cell r="T1002">
            <v>1</v>
          </cell>
        </row>
        <row r="1003">
          <cell r="R1003" t="str">
            <v>99_medium_10</v>
          </cell>
          <cell r="S1003">
            <v>0.97</v>
          </cell>
          <cell r="T1003">
            <v>1</v>
          </cell>
        </row>
        <row r="1004">
          <cell r="R1004" t="str">
            <v>99_coarse_10</v>
          </cell>
          <cell r="S1004">
            <v>0.97</v>
          </cell>
          <cell r="T1004">
            <v>1</v>
          </cell>
        </row>
      </sheetData>
      <sheetData sheetId="9" refreshError="1"/>
      <sheetData sheetId="10">
        <row r="3">
          <cell r="E3" t="str">
            <v>Alabama</v>
          </cell>
        </row>
        <row r="4">
          <cell r="A4">
            <v>-40</v>
          </cell>
          <cell r="E4" t="str">
            <v>Arizona</v>
          </cell>
        </row>
        <row r="5">
          <cell r="A5">
            <v>-30</v>
          </cell>
          <cell r="E5" t="str">
            <v>Arkansas</v>
          </cell>
        </row>
        <row r="6">
          <cell r="A6">
            <v>-20</v>
          </cell>
          <cell r="E6" t="str">
            <v>California</v>
          </cell>
        </row>
        <row r="7">
          <cell r="A7">
            <v>-10</v>
          </cell>
          <cell r="E7" t="str">
            <v>Colorado</v>
          </cell>
        </row>
        <row r="8">
          <cell r="A8">
            <v>0</v>
          </cell>
          <cell r="E8" t="str">
            <v>Connecticut</v>
          </cell>
        </row>
        <row r="9">
          <cell r="A9">
            <v>10</v>
          </cell>
          <cell r="E9" t="str">
            <v>Delaware</v>
          </cell>
        </row>
        <row r="10">
          <cell r="A10">
            <v>20</v>
          </cell>
          <cell r="E10" t="str">
            <v>Florida</v>
          </cell>
        </row>
        <row r="11">
          <cell r="A11">
            <v>30</v>
          </cell>
          <cell r="E11" t="str">
            <v>Georgia</v>
          </cell>
        </row>
        <row r="12">
          <cell r="A12">
            <v>40</v>
          </cell>
          <cell r="E12" t="str">
            <v>Idaho</v>
          </cell>
        </row>
        <row r="13">
          <cell r="A13">
            <v>50</v>
          </cell>
          <cell r="E13" t="str">
            <v>Illinois</v>
          </cell>
        </row>
        <row r="14">
          <cell r="A14">
            <v>60</v>
          </cell>
          <cell r="E14" t="str">
            <v>Indiana</v>
          </cell>
        </row>
        <row r="15">
          <cell r="A15">
            <v>70</v>
          </cell>
          <cell r="E15" t="str">
            <v>Iowa</v>
          </cell>
        </row>
        <row r="16">
          <cell r="A16">
            <v>80</v>
          </cell>
          <cell r="E16" t="str">
            <v>Kansas</v>
          </cell>
        </row>
        <row r="17">
          <cell r="E17" t="str">
            <v>Kentucky</v>
          </cell>
        </row>
        <row r="18">
          <cell r="E18" t="str">
            <v>Louisiana</v>
          </cell>
        </row>
        <row r="19">
          <cell r="A19" t="str">
            <v>Dairy Cows</v>
          </cell>
          <cell r="E19" t="str">
            <v>Maine</v>
          </cell>
        </row>
        <row r="20">
          <cell r="A20" t="str">
            <v>Dairy Heifers</v>
          </cell>
          <cell r="E20" t="str">
            <v>Maryland</v>
          </cell>
        </row>
        <row r="21">
          <cell r="A21" t="str">
            <v>Bulls</v>
          </cell>
          <cell r="E21" t="str">
            <v>Massachusetts</v>
          </cell>
        </row>
        <row r="22">
          <cell r="A22" t="str">
            <v>Calves</v>
          </cell>
          <cell r="E22" t="str">
            <v>Michigan</v>
          </cell>
        </row>
        <row r="23">
          <cell r="A23" t="str">
            <v>Beef Cows</v>
          </cell>
          <cell r="E23" t="str">
            <v>Minnesota</v>
          </cell>
        </row>
        <row r="24">
          <cell r="A24" t="str">
            <v>Beef Heifers</v>
          </cell>
          <cell r="E24" t="str">
            <v>Mississippi</v>
          </cell>
        </row>
        <row r="25">
          <cell r="A25" t="str">
            <v>Steers</v>
          </cell>
          <cell r="E25" t="str">
            <v>Missouri</v>
          </cell>
        </row>
        <row r="26">
          <cell r="A26" t="str">
            <v>Bison</v>
          </cell>
          <cell r="E26" t="str">
            <v>Montana</v>
          </cell>
        </row>
        <row r="27">
          <cell r="A27" t="str">
            <v>Goats</v>
          </cell>
          <cell r="E27" t="str">
            <v>Nebraska</v>
          </cell>
        </row>
        <row r="28">
          <cell r="A28" t="str">
            <v>Sheep</v>
          </cell>
          <cell r="E28" t="str">
            <v>Nevada</v>
          </cell>
        </row>
        <row r="29">
          <cell r="A29" t="str">
            <v>Horses</v>
          </cell>
          <cell r="E29" t="str">
            <v>New Hampshire</v>
          </cell>
        </row>
        <row r="30">
          <cell r="A30" t="str">
            <v>Mules and Asses</v>
          </cell>
          <cell r="E30" t="str">
            <v>New Jersey</v>
          </cell>
        </row>
        <row r="31">
          <cell r="A31" t="str">
            <v>Swine</v>
          </cell>
          <cell r="E31" t="str">
            <v>New Mexico</v>
          </cell>
        </row>
        <row r="32">
          <cell r="A32" t="str">
            <v>Poultry</v>
          </cell>
          <cell r="E32" t="str">
            <v>New York</v>
          </cell>
        </row>
        <row r="33">
          <cell r="E33" t="str">
            <v>North Carolina</v>
          </cell>
        </row>
        <row r="34">
          <cell r="E34" t="str">
            <v>North Dakota</v>
          </cell>
        </row>
        <row r="35">
          <cell r="E35" t="str">
            <v>Ohio</v>
          </cell>
        </row>
        <row r="36">
          <cell r="E36" t="str">
            <v>Oklahoma</v>
          </cell>
        </row>
        <row r="37">
          <cell r="E37" t="str">
            <v>Oregon</v>
          </cell>
        </row>
        <row r="38">
          <cell r="E38" t="str">
            <v>Pennsylvania</v>
          </cell>
        </row>
        <row r="39">
          <cell r="E39" t="str">
            <v>Rhode Island</v>
          </cell>
        </row>
        <row r="40">
          <cell r="E40" t="str">
            <v>South Carolina</v>
          </cell>
        </row>
        <row r="41">
          <cell r="E41" t="str">
            <v>South Dakota</v>
          </cell>
        </row>
        <row r="42">
          <cell r="E42" t="str">
            <v>Tennessee</v>
          </cell>
        </row>
        <row r="43">
          <cell r="E43" t="str">
            <v>Texas</v>
          </cell>
        </row>
        <row r="44">
          <cell r="E44" t="str">
            <v>Utah</v>
          </cell>
        </row>
        <row r="45">
          <cell r="E45" t="str">
            <v>Vermont</v>
          </cell>
        </row>
        <row r="46">
          <cell r="E46" t="str">
            <v>Virginia</v>
          </cell>
        </row>
        <row r="47">
          <cell r="E47" t="str">
            <v>Washington</v>
          </cell>
        </row>
        <row r="48">
          <cell r="E48" t="str">
            <v>West Virginia</v>
          </cell>
        </row>
        <row r="49">
          <cell r="E49" t="str">
            <v>Wisconsin</v>
          </cell>
        </row>
        <row r="50">
          <cell r="E50" t="str">
            <v>Wyoming</v>
          </cell>
        </row>
      </sheetData>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67E3-F43B-4A75-A9DA-A74E4F01DA06}">
  <sheetPr>
    <tabColor theme="6"/>
  </sheetPr>
  <dimension ref="A1:Q20"/>
  <sheetViews>
    <sheetView showGridLines="0" tabSelected="1" zoomScaleNormal="100" workbookViewId="0">
      <selection activeCell="F1" sqref="F1"/>
    </sheetView>
  </sheetViews>
  <sheetFormatPr defaultColWidth="8.81640625" defaultRowHeight="14.5" x14ac:dyDescent="0.35"/>
  <cols>
    <col min="1" max="1" width="3.7265625" customWidth="1"/>
    <col min="2" max="2" width="1.7265625" customWidth="1"/>
    <col min="5" max="5" width="11.453125" customWidth="1"/>
    <col min="17" max="17" width="17.54296875" customWidth="1"/>
  </cols>
  <sheetData>
    <row r="1" spans="1:17" ht="55" customHeight="1" x14ac:dyDescent="0.35"/>
    <row r="2" spans="1:17" ht="22.5" x14ac:dyDescent="0.45">
      <c r="B2" s="155" t="s">
        <v>131</v>
      </c>
      <c r="C2" s="156"/>
    </row>
    <row r="3" spans="1:17" ht="35.15" customHeight="1" x14ac:dyDescent="0.35">
      <c r="A3" s="157"/>
      <c r="B3" s="157" t="s">
        <v>176</v>
      </c>
    </row>
    <row r="4" spans="1:17" ht="15.5" x14ac:dyDescent="0.35">
      <c r="B4" s="242" t="s">
        <v>132</v>
      </c>
      <c r="C4" s="242"/>
      <c r="D4" s="242"/>
      <c r="E4" s="242"/>
      <c r="F4" s="242"/>
      <c r="G4" s="242"/>
      <c r="H4" s="242"/>
      <c r="I4" s="242"/>
      <c r="J4" s="242"/>
      <c r="K4" s="242"/>
      <c r="L4" s="242"/>
      <c r="M4" s="242"/>
      <c r="N4" s="242"/>
      <c r="O4" s="242"/>
      <c r="P4" s="242"/>
      <c r="Q4" s="242"/>
    </row>
    <row r="5" spans="1:17" ht="30" customHeight="1" x14ac:dyDescent="0.35">
      <c r="B5" s="243" t="s">
        <v>135</v>
      </c>
      <c r="C5" s="244"/>
      <c r="D5" s="244"/>
      <c r="E5" s="244"/>
      <c r="F5" s="244"/>
      <c r="G5" s="244"/>
      <c r="H5" s="244"/>
      <c r="I5" s="244"/>
      <c r="J5" s="244"/>
      <c r="K5" s="244"/>
      <c r="L5" s="244"/>
      <c r="M5" s="244"/>
      <c r="N5" s="244"/>
      <c r="O5" s="244"/>
      <c r="P5" s="244"/>
      <c r="Q5" s="245"/>
    </row>
    <row r="6" spans="1:17" ht="30" customHeight="1" x14ac:dyDescent="0.35">
      <c r="B6" s="246"/>
      <c r="C6" s="247"/>
      <c r="D6" s="247"/>
      <c r="E6" s="247"/>
      <c r="F6" s="247"/>
      <c r="G6" s="247"/>
      <c r="H6" s="247"/>
      <c r="I6" s="247"/>
      <c r="J6" s="247"/>
      <c r="K6" s="247"/>
      <c r="L6" s="247"/>
      <c r="M6" s="247"/>
      <c r="N6" s="247"/>
      <c r="O6" s="247"/>
      <c r="P6" s="247"/>
      <c r="Q6" s="248"/>
    </row>
    <row r="7" spans="1:17" ht="30" customHeight="1" x14ac:dyDescent="0.35">
      <c r="B7" s="249"/>
      <c r="C7" s="250"/>
      <c r="D7" s="250"/>
      <c r="E7" s="250"/>
      <c r="F7" s="250"/>
      <c r="G7" s="250"/>
      <c r="H7" s="250"/>
      <c r="I7" s="250"/>
      <c r="J7" s="250"/>
      <c r="K7" s="250"/>
      <c r="L7" s="250"/>
      <c r="M7" s="250"/>
      <c r="N7" s="250"/>
      <c r="O7" s="250"/>
      <c r="P7" s="250"/>
      <c r="Q7" s="251"/>
    </row>
    <row r="9" spans="1:17" ht="15.5" x14ac:dyDescent="0.35">
      <c r="B9" s="242" t="s">
        <v>134</v>
      </c>
      <c r="C9" s="242"/>
      <c r="D9" s="242"/>
      <c r="E9" s="242"/>
      <c r="F9" s="242"/>
      <c r="G9" s="242"/>
      <c r="H9" s="242"/>
      <c r="I9" s="242"/>
      <c r="J9" s="242"/>
      <c r="K9" s="242"/>
      <c r="L9" s="242"/>
      <c r="M9" s="242"/>
      <c r="N9" s="242"/>
      <c r="O9" s="242"/>
      <c r="P9" s="242"/>
      <c r="Q9" s="242"/>
    </row>
    <row r="10" spans="1:17" x14ac:dyDescent="0.35">
      <c r="B10" s="158"/>
      <c r="C10" s="159"/>
      <c r="Q10" s="160"/>
    </row>
    <row r="11" spans="1:17" x14ac:dyDescent="0.35">
      <c r="B11" s="158"/>
      <c r="C11" s="252" t="s">
        <v>133</v>
      </c>
      <c r="D11" s="252"/>
      <c r="E11" s="252"/>
      <c r="F11" t="s">
        <v>137</v>
      </c>
      <c r="Q11" s="160"/>
    </row>
    <row r="12" spans="1:17" x14ac:dyDescent="0.35">
      <c r="B12" s="158"/>
      <c r="C12" s="253" t="s">
        <v>0</v>
      </c>
      <c r="D12" s="253"/>
      <c r="E12" s="253"/>
      <c r="F12" t="s">
        <v>138</v>
      </c>
      <c r="Q12" s="160"/>
    </row>
    <row r="13" spans="1:17" ht="56.15" customHeight="1" x14ac:dyDescent="0.35">
      <c r="B13" s="158"/>
      <c r="C13" s="254" t="s">
        <v>136</v>
      </c>
      <c r="D13" s="254"/>
      <c r="E13" s="254"/>
      <c r="F13" s="219" t="s">
        <v>139</v>
      </c>
      <c r="G13" s="161"/>
      <c r="H13" s="161"/>
      <c r="I13" s="161"/>
      <c r="J13" s="161"/>
      <c r="K13" s="161"/>
      <c r="L13" s="161"/>
      <c r="M13" s="161"/>
      <c r="N13" s="161"/>
      <c r="O13" s="161"/>
      <c r="P13" s="161"/>
      <c r="Q13" s="162"/>
    </row>
    <row r="14" spans="1:17" x14ac:dyDescent="0.35">
      <c r="B14" s="163"/>
      <c r="C14" s="164"/>
      <c r="D14" s="164"/>
      <c r="E14" s="164"/>
      <c r="F14" s="164"/>
      <c r="G14" s="164"/>
      <c r="H14" s="164"/>
      <c r="I14" s="164"/>
      <c r="J14" s="164"/>
      <c r="K14" s="164"/>
      <c r="L14" s="164"/>
      <c r="M14" s="164"/>
      <c r="N14" s="164"/>
      <c r="O14" s="164"/>
      <c r="P14" s="164"/>
      <c r="Q14" s="165"/>
    </row>
    <row r="16" spans="1:17" ht="15.5" x14ac:dyDescent="0.35">
      <c r="B16" s="233" t="s">
        <v>140</v>
      </c>
      <c r="C16" s="234"/>
      <c r="D16" s="234"/>
      <c r="E16" s="234"/>
      <c r="F16" s="234"/>
      <c r="G16" s="234"/>
      <c r="H16" s="234"/>
      <c r="I16" s="234"/>
      <c r="J16" s="234"/>
      <c r="K16" s="234"/>
      <c r="L16" s="234"/>
      <c r="M16" s="234"/>
      <c r="N16" s="234"/>
      <c r="O16" s="234"/>
      <c r="P16" s="234"/>
      <c r="Q16" s="235"/>
    </row>
    <row r="17" spans="2:17" x14ac:dyDescent="0.35">
      <c r="B17" s="166" t="s">
        <v>177</v>
      </c>
      <c r="C17" s="167"/>
      <c r="D17" s="167"/>
      <c r="E17" s="167"/>
      <c r="F17" s="167"/>
      <c r="G17" s="167"/>
      <c r="H17" s="167"/>
      <c r="I17" s="167"/>
      <c r="J17" s="167"/>
      <c r="K17" s="167"/>
      <c r="L17" s="167"/>
      <c r="M17" s="167"/>
      <c r="N17" s="167"/>
      <c r="O17" s="167"/>
      <c r="P17" s="167"/>
      <c r="Q17" s="168"/>
    </row>
    <row r="18" spans="2:17" ht="29.15" customHeight="1" x14ac:dyDescent="0.35">
      <c r="B18" s="236" t="s">
        <v>164</v>
      </c>
      <c r="C18" s="237"/>
      <c r="D18" s="237"/>
      <c r="E18" s="237"/>
      <c r="F18" s="237"/>
      <c r="G18" s="237"/>
      <c r="H18" s="237"/>
      <c r="I18" s="237"/>
      <c r="J18" s="237"/>
      <c r="K18" s="237"/>
      <c r="L18" s="237"/>
      <c r="M18" s="237"/>
      <c r="N18" s="237"/>
      <c r="O18" s="237"/>
      <c r="P18" s="237"/>
      <c r="Q18" s="238"/>
    </row>
    <row r="19" spans="2:17" x14ac:dyDescent="0.35">
      <c r="B19" s="169" t="s">
        <v>178</v>
      </c>
      <c r="Q19" s="160"/>
    </row>
    <row r="20" spans="2:17" x14ac:dyDescent="0.35">
      <c r="B20" s="239" t="s">
        <v>165</v>
      </c>
      <c r="C20" s="240"/>
      <c r="D20" s="240"/>
      <c r="E20" s="240"/>
      <c r="F20" s="240"/>
      <c r="G20" s="240"/>
      <c r="H20" s="240"/>
      <c r="I20" s="240"/>
      <c r="J20" s="240"/>
      <c r="K20" s="240"/>
      <c r="L20" s="240"/>
      <c r="M20" s="240"/>
      <c r="N20" s="240"/>
      <c r="O20" s="240"/>
      <c r="P20" s="240"/>
      <c r="Q20" s="241"/>
    </row>
  </sheetData>
  <mergeCells count="9">
    <mergeCell ref="B16:Q16"/>
    <mergeCell ref="B18:Q18"/>
    <mergeCell ref="B20:Q20"/>
    <mergeCell ref="B4:Q4"/>
    <mergeCell ref="B5:Q7"/>
    <mergeCell ref="B9:Q9"/>
    <mergeCell ref="C11:E11"/>
    <mergeCell ref="C12:E12"/>
    <mergeCell ref="C13:E13"/>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A1:HW158"/>
  <sheetViews>
    <sheetView zoomScale="60" zoomScaleNormal="60" workbookViewId="0">
      <selection activeCell="F9" sqref="F9"/>
    </sheetView>
  </sheetViews>
  <sheetFormatPr defaultColWidth="8.81640625" defaultRowHeight="17.5" x14ac:dyDescent="0.35"/>
  <cols>
    <col min="1" max="1" width="62" style="128" customWidth="1"/>
    <col min="2" max="2" width="21.7265625" style="125" customWidth="1"/>
    <col min="3" max="3" width="21.81640625" style="125" customWidth="1"/>
    <col min="4" max="4" width="22.54296875" style="125" customWidth="1"/>
    <col min="5" max="5" width="22.81640625" style="125" customWidth="1"/>
    <col min="6" max="6" width="23.81640625" style="125" customWidth="1"/>
    <col min="7" max="7" width="21.7265625" style="125" customWidth="1"/>
    <col min="8" max="8" width="24.1796875" style="125" customWidth="1"/>
    <col min="9" max="9" width="21.7265625" style="125" customWidth="1"/>
    <col min="10" max="10" width="19" style="125" customWidth="1"/>
    <col min="11" max="11" width="21.7265625" style="125" customWidth="1"/>
    <col min="12" max="12" width="21.453125" style="125" customWidth="1"/>
    <col min="13" max="13" width="20.26953125" style="125" customWidth="1"/>
    <col min="14" max="14" width="14.453125" style="125" customWidth="1"/>
    <col min="15" max="15" width="13.81640625" style="125" customWidth="1"/>
    <col min="16" max="18" width="14.453125" style="125" customWidth="1"/>
    <col min="19" max="19" width="13.26953125" style="125" customWidth="1"/>
    <col min="20" max="26" width="14.453125" style="125" customWidth="1"/>
    <col min="27" max="27" width="15.7265625" style="125" customWidth="1"/>
    <col min="28" max="28" width="16.1796875" style="125" customWidth="1"/>
    <col min="29" max="29" width="16.453125" style="125" customWidth="1"/>
    <col min="30" max="53" width="14.453125" style="125" customWidth="1"/>
    <col min="54" max="54" width="18" style="125" customWidth="1"/>
    <col min="55" max="55" width="17.1796875" style="125" customWidth="1"/>
    <col min="56" max="64" width="14.453125" style="125" customWidth="1"/>
    <col min="65" max="65" width="13.1796875" style="125" customWidth="1"/>
    <col min="66" max="68" width="14.453125" style="125" customWidth="1"/>
    <col min="69" max="69" width="12.7265625" style="125" customWidth="1"/>
    <col min="70" max="102" width="14.453125" style="125" customWidth="1"/>
    <col min="103" max="103" width="11.26953125" style="125" customWidth="1"/>
    <col min="104" max="104" width="142.81640625" style="122" customWidth="1"/>
    <col min="105" max="105" width="15.81640625" style="123" customWidth="1"/>
    <col min="106" max="106" width="32" style="123" customWidth="1"/>
    <col min="107" max="107" width="14.81640625" style="124" customWidth="1"/>
    <col min="108" max="108" width="12.453125" style="124" customWidth="1"/>
    <col min="109" max="109" width="13.1796875" style="124" customWidth="1"/>
    <col min="110" max="110" width="9.453125" style="124" customWidth="1"/>
    <col min="111" max="193" width="8.81640625" style="124"/>
    <col min="194" max="16384" width="8.81640625" style="123"/>
  </cols>
  <sheetData>
    <row r="1" spans="1:231" s="5" customFormat="1" ht="21" customHeight="1" x14ac:dyDescent="0.35">
      <c r="A1" s="264" t="s">
        <v>1</v>
      </c>
      <c r="B1" s="148"/>
      <c r="C1" s="149"/>
      <c r="D1" s="1"/>
      <c r="E1" s="258" t="s">
        <v>2</v>
      </c>
      <c r="F1" s="259"/>
      <c r="G1" s="259"/>
      <c r="H1" s="259"/>
      <c r="I1" s="259"/>
      <c r="J1" s="259"/>
      <c r="K1" s="260"/>
      <c r="L1" s="2"/>
      <c r="M1" s="148"/>
      <c r="N1" s="148"/>
      <c r="O1" s="148"/>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1"/>
      <c r="BC1" s="258" t="s">
        <v>3</v>
      </c>
      <c r="BD1" s="259"/>
      <c r="BE1" s="259"/>
      <c r="BF1" s="259"/>
      <c r="BG1" s="259"/>
      <c r="BH1" s="259"/>
      <c r="BI1" s="260"/>
      <c r="BJ1" s="2"/>
      <c r="BK1" s="148"/>
      <c r="BL1" s="148"/>
      <c r="BM1" s="148"/>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4"/>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row>
    <row r="2" spans="1:231" s="5" customFormat="1" ht="20.25" customHeight="1" thickBot="1" x14ac:dyDescent="0.4">
      <c r="A2" s="265"/>
      <c r="B2" s="150"/>
      <c r="C2" s="149"/>
      <c r="D2" s="6"/>
      <c r="E2" s="258" t="s">
        <v>4</v>
      </c>
      <c r="F2" s="259"/>
      <c r="G2" s="259"/>
      <c r="H2" s="259"/>
      <c r="I2" s="259"/>
      <c r="J2" s="259"/>
      <c r="K2" s="260"/>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2"/>
      <c r="AU2" s="151"/>
      <c r="AV2" s="148"/>
      <c r="AW2" s="148"/>
      <c r="AX2" s="3"/>
      <c r="AY2" s="3"/>
      <c r="AZ2" s="3"/>
      <c r="BA2" s="3"/>
      <c r="BB2" s="6"/>
      <c r="BC2" s="258" t="s">
        <v>4</v>
      </c>
      <c r="BD2" s="259"/>
      <c r="BE2" s="259"/>
      <c r="BF2" s="259"/>
      <c r="BG2" s="259"/>
      <c r="BH2" s="259"/>
      <c r="BI2" s="260"/>
      <c r="BJ2" s="3"/>
      <c r="BK2" s="3"/>
      <c r="BL2" s="3"/>
      <c r="BM2" s="3"/>
      <c r="BN2" s="3"/>
      <c r="BO2" s="3"/>
      <c r="BP2" s="3"/>
      <c r="BQ2" s="3"/>
      <c r="BR2" s="3"/>
      <c r="BS2" s="3"/>
      <c r="BT2" s="3"/>
      <c r="BU2" s="3"/>
      <c r="BV2" s="3"/>
      <c r="BW2" s="3"/>
      <c r="BX2" s="3"/>
      <c r="BY2" s="3"/>
      <c r="BZ2" s="3"/>
      <c r="CA2" s="3"/>
      <c r="CB2" s="3"/>
      <c r="CC2" s="3"/>
      <c r="CD2" s="3"/>
      <c r="CE2" s="3"/>
      <c r="CF2" s="3"/>
      <c r="CG2" s="3"/>
      <c r="CH2" s="3"/>
      <c r="CI2" s="3"/>
      <c r="CJ2" s="4"/>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row>
    <row r="3" spans="1:231" s="3" customFormat="1" ht="6" customHeight="1" x14ac:dyDescent="0.35">
      <c r="A3" s="7"/>
      <c r="B3" s="148"/>
      <c r="C3" s="148"/>
      <c r="D3" s="148"/>
      <c r="E3" s="148"/>
      <c r="F3" s="148"/>
      <c r="G3" s="148"/>
      <c r="H3" s="148"/>
      <c r="I3" s="148"/>
      <c r="J3" s="148"/>
      <c r="K3" s="148"/>
      <c r="L3" s="148"/>
      <c r="M3" s="148"/>
      <c r="N3" s="148"/>
      <c r="O3" s="148"/>
      <c r="BB3" s="148"/>
      <c r="BC3" s="148"/>
      <c r="BD3" s="148"/>
      <c r="BE3" s="148"/>
      <c r="BF3" s="148"/>
      <c r="BG3" s="148"/>
      <c r="BH3" s="148"/>
      <c r="BI3" s="148"/>
      <c r="BJ3" s="148"/>
      <c r="BK3" s="148"/>
      <c r="BL3" s="148"/>
      <c r="BM3" s="148"/>
      <c r="CZ3" s="4"/>
    </row>
    <row r="4" spans="1:231" s="5" customFormat="1" ht="42" customHeight="1" x14ac:dyDescent="0.3">
      <c r="A4" s="8"/>
      <c r="B4" s="9" t="s">
        <v>5</v>
      </c>
      <c r="C4" s="10">
        <v>1</v>
      </c>
      <c r="D4" s="11">
        <f>C4+1</f>
        <v>2</v>
      </c>
      <c r="E4" s="11">
        <f t="shared" ref="E4:BP4" si="0">D4+1</f>
        <v>3</v>
      </c>
      <c r="F4" s="11">
        <f t="shared" si="0"/>
        <v>4</v>
      </c>
      <c r="G4" s="11">
        <f t="shared" si="0"/>
        <v>5</v>
      </c>
      <c r="H4" s="11">
        <f t="shared" si="0"/>
        <v>6</v>
      </c>
      <c r="I4" s="11">
        <f t="shared" si="0"/>
        <v>7</v>
      </c>
      <c r="J4" s="11">
        <f t="shared" si="0"/>
        <v>8</v>
      </c>
      <c r="K4" s="11">
        <f t="shared" si="0"/>
        <v>9</v>
      </c>
      <c r="L4" s="11">
        <f t="shared" si="0"/>
        <v>10</v>
      </c>
      <c r="M4" s="11">
        <f t="shared" si="0"/>
        <v>11</v>
      </c>
      <c r="N4" s="11">
        <f t="shared" si="0"/>
        <v>12</v>
      </c>
      <c r="O4" s="11">
        <f t="shared" si="0"/>
        <v>13</v>
      </c>
      <c r="P4" s="11">
        <f t="shared" si="0"/>
        <v>14</v>
      </c>
      <c r="Q4" s="11">
        <f t="shared" si="0"/>
        <v>15</v>
      </c>
      <c r="R4" s="11">
        <f t="shared" si="0"/>
        <v>16</v>
      </c>
      <c r="S4" s="11">
        <f t="shared" si="0"/>
        <v>17</v>
      </c>
      <c r="T4" s="11">
        <f t="shared" si="0"/>
        <v>18</v>
      </c>
      <c r="U4" s="11">
        <f t="shared" si="0"/>
        <v>19</v>
      </c>
      <c r="V4" s="11">
        <f t="shared" si="0"/>
        <v>20</v>
      </c>
      <c r="W4" s="11">
        <f t="shared" si="0"/>
        <v>21</v>
      </c>
      <c r="X4" s="11">
        <f t="shared" si="0"/>
        <v>22</v>
      </c>
      <c r="Y4" s="11">
        <f t="shared" si="0"/>
        <v>23</v>
      </c>
      <c r="Z4" s="11">
        <f t="shared" si="0"/>
        <v>24</v>
      </c>
      <c r="AA4" s="11">
        <f t="shared" si="0"/>
        <v>25</v>
      </c>
      <c r="AB4" s="11">
        <f t="shared" si="0"/>
        <v>26</v>
      </c>
      <c r="AC4" s="11">
        <f t="shared" si="0"/>
        <v>27</v>
      </c>
      <c r="AD4" s="11">
        <f t="shared" si="0"/>
        <v>28</v>
      </c>
      <c r="AE4" s="11">
        <f t="shared" si="0"/>
        <v>29</v>
      </c>
      <c r="AF4" s="11">
        <f t="shared" si="0"/>
        <v>30</v>
      </c>
      <c r="AG4" s="11">
        <f t="shared" si="0"/>
        <v>31</v>
      </c>
      <c r="AH4" s="11">
        <f t="shared" si="0"/>
        <v>32</v>
      </c>
      <c r="AI4" s="11">
        <f t="shared" si="0"/>
        <v>33</v>
      </c>
      <c r="AJ4" s="11">
        <f t="shared" si="0"/>
        <v>34</v>
      </c>
      <c r="AK4" s="11">
        <f t="shared" si="0"/>
        <v>35</v>
      </c>
      <c r="AL4" s="11">
        <f t="shared" si="0"/>
        <v>36</v>
      </c>
      <c r="AM4" s="11">
        <f t="shared" si="0"/>
        <v>37</v>
      </c>
      <c r="AN4" s="11">
        <f t="shared" si="0"/>
        <v>38</v>
      </c>
      <c r="AO4" s="11">
        <f t="shared" si="0"/>
        <v>39</v>
      </c>
      <c r="AP4" s="11">
        <f t="shared" si="0"/>
        <v>40</v>
      </c>
      <c r="AQ4" s="11">
        <f t="shared" si="0"/>
        <v>41</v>
      </c>
      <c r="AR4" s="11">
        <f t="shared" si="0"/>
        <v>42</v>
      </c>
      <c r="AS4" s="11">
        <f t="shared" si="0"/>
        <v>43</v>
      </c>
      <c r="AT4" s="11">
        <f t="shared" si="0"/>
        <v>44</v>
      </c>
      <c r="AU4" s="11">
        <f t="shared" si="0"/>
        <v>45</v>
      </c>
      <c r="AV4" s="11">
        <f t="shared" si="0"/>
        <v>46</v>
      </c>
      <c r="AW4" s="11">
        <f t="shared" si="0"/>
        <v>47</v>
      </c>
      <c r="AX4" s="11">
        <f t="shared" si="0"/>
        <v>48</v>
      </c>
      <c r="AY4" s="11">
        <f t="shared" si="0"/>
        <v>49</v>
      </c>
      <c r="AZ4" s="11">
        <f t="shared" si="0"/>
        <v>50</v>
      </c>
      <c r="BA4" s="11">
        <f t="shared" si="0"/>
        <v>51</v>
      </c>
      <c r="BB4" s="11">
        <f t="shared" si="0"/>
        <v>52</v>
      </c>
      <c r="BC4" s="11">
        <f t="shared" si="0"/>
        <v>53</v>
      </c>
      <c r="BD4" s="11">
        <f t="shared" si="0"/>
        <v>54</v>
      </c>
      <c r="BE4" s="11">
        <f t="shared" si="0"/>
        <v>55</v>
      </c>
      <c r="BF4" s="11">
        <f t="shared" si="0"/>
        <v>56</v>
      </c>
      <c r="BG4" s="11">
        <f t="shared" si="0"/>
        <v>57</v>
      </c>
      <c r="BH4" s="11">
        <f t="shared" si="0"/>
        <v>58</v>
      </c>
      <c r="BI4" s="11">
        <f t="shared" si="0"/>
        <v>59</v>
      </c>
      <c r="BJ4" s="11">
        <f t="shared" si="0"/>
        <v>60</v>
      </c>
      <c r="BK4" s="11">
        <f t="shared" si="0"/>
        <v>61</v>
      </c>
      <c r="BL4" s="11">
        <f t="shared" si="0"/>
        <v>62</v>
      </c>
      <c r="BM4" s="11">
        <f t="shared" si="0"/>
        <v>63</v>
      </c>
      <c r="BN4" s="11">
        <f t="shared" si="0"/>
        <v>64</v>
      </c>
      <c r="BO4" s="11">
        <f t="shared" si="0"/>
        <v>65</v>
      </c>
      <c r="BP4" s="11">
        <f t="shared" si="0"/>
        <v>66</v>
      </c>
      <c r="BQ4" s="11">
        <f t="shared" ref="BQ4:CX4" si="1">BP4+1</f>
        <v>67</v>
      </c>
      <c r="BR4" s="11">
        <f t="shared" si="1"/>
        <v>68</v>
      </c>
      <c r="BS4" s="11">
        <f t="shared" si="1"/>
        <v>69</v>
      </c>
      <c r="BT4" s="11">
        <f t="shared" si="1"/>
        <v>70</v>
      </c>
      <c r="BU4" s="11">
        <f t="shared" si="1"/>
        <v>71</v>
      </c>
      <c r="BV4" s="11">
        <f t="shared" si="1"/>
        <v>72</v>
      </c>
      <c r="BW4" s="11">
        <f t="shared" si="1"/>
        <v>73</v>
      </c>
      <c r="BX4" s="11">
        <f t="shared" si="1"/>
        <v>74</v>
      </c>
      <c r="BY4" s="11">
        <f t="shared" si="1"/>
        <v>75</v>
      </c>
      <c r="BZ4" s="11">
        <f t="shared" si="1"/>
        <v>76</v>
      </c>
      <c r="CA4" s="11">
        <f t="shared" si="1"/>
        <v>77</v>
      </c>
      <c r="CB4" s="11">
        <f t="shared" si="1"/>
        <v>78</v>
      </c>
      <c r="CC4" s="11">
        <f t="shared" si="1"/>
        <v>79</v>
      </c>
      <c r="CD4" s="11">
        <f t="shared" si="1"/>
        <v>80</v>
      </c>
      <c r="CE4" s="11">
        <f t="shared" si="1"/>
        <v>81</v>
      </c>
      <c r="CF4" s="11">
        <f t="shared" si="1"/>
        <v>82</v>
      </c>
      <c r="CG4" s="11">
        <f t="shared" si="1"/>
        <v>83</v>
      </c>
      <c r="CH4" s="11">
        <f t="shared" si="1"/>
        <v>84</v>
      </c>
      <c r="CI4" s="11">
        <f t="shared" si="1"/>
        <v>85</v>
      </c>
      <c r="CJ4" s="11">
        <f t="shared" si="1"/>
        <v>86</v>
      </c>
      <c r="CK4" s="11">
        <f t="shared" si="1"/>
        <v>87</v>
      </c>
      <c r="CL4" s="11">
        <f t="shared" si="1"/>
        <v>88</v>
      </c>
      <c r="CM4" s="11">
        <f t="shared" si="1"/>
        <v>89</v>
      </c>
      <c r="CN4" s="11">
        <f t="shared" si="1"/>
        <v>90</v>
      </c>
      <c r="CO4" s="11">
        <f t="shared" si="1"/>
        <v>91</v>
      </c>
      <c r="CP4" s="11">
        <f t="shared" si="1"/>
        <v>92</v>
      </c>
      <c r="CQ4" s="11">
        <f t="shared" si="1"/>
        <v>93</v>
      </c>
      <c r="CR4" s="11">
        <f t="shared" si="1"/>
        <v>94</v>
      </c>
      <c r="CS4" s="11">
        <f t="shared" si="1"/>
        <v>95</v>
      </c>
      <c r="CT4" s="11">
        <f t="shared" si="1"/>
        <v>96</v>
      </c>
      <c r="CU4" s="11">
        <f t="shared" si="1"/>
        <v>97</v>
      </c>
      <c r="CV4" s="11">
        <f t="shared" si="1"/>
        <v>98</v>
      </c>
      <c r="CW4" s="11">
        <f t="shared" si="1"/>
        <v>99</v>
      </c>
      <c r="CX4" s="11">
        <f t="shared" si="1"/>
        <v>100</v>
      </c>
      <c r="CY4" s="11"/>
      <c r="CZ4" s="12" t="s">
        <v>6</v>
      </c>
      <c r="DA4" s="9" t="s">
        <v>7</v>
      </c>
      <c r="DB4" s="9" t="s">
        <v>8</v>
      </c>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row>
    <row r="5" spans="1:231" s="5" customFormat="1" ht="60" customHeight="1" x14ac:dyDescent="0.3">
      <c r="A5" s="8" t="s">
        <v>9</v>
      </c>
      <c r="B5" s="13"/>
      <c r="C5" s="261" t="s">
        <v>10</v>
      </c>
      <c r="D5" s="262"/>
      <c r="E5" s="262"/>
      <c r="F5" s="262"/>
      <c r="G5" s="262"/>
      <c r="H5" s="262"/>
      <c r="I5" s="262"/>
      <c r="J5" s="262"/>
      <c r="K5" s="262"/>
      <c r="L5" s="263"/>
      <c r="M5" s="14"/>
      <c r="N5" s="15"/>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14"/>
      <c r="BL5" s="15"/>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130" t="s">
        <v>11</v>
      </c>
      <c r="DA5" s="9">
        <v>3.12</v>
      </c>
      <c r="DB5" s="9"/>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row>
    <row r="6" spans="1:231" s="5" customFormat="1" ht="28.5" customHeight="1" x14ac:dyDescent="0.3">
      <c r="A6" s="16" t="s">
        <v>12</v>
      </c>
      <c r="B6" s="17"/>
      <c r="C6" s="18">
        <f>B5</f>
        <v>0</v>
      </c>
      <c r="D6" s="18">
        <f t="shared" ref="D6:BO6" si="2">C7+DATEDIF(DATE(YEAR(C7),MONTH(C7),DAY(C7)),DATE(YEAR(C7),MONTH(C7),DAY(C7)),"d")+1</f>
        <v>1</v>
      </c>
      <c r="E6" s="18">
        <f t="shared" si="2"/>
        <v>367</v>
      </c>
      <c r="F6" s="18">
        <f t="shared" si="2"/>
        <v>732</v>
      </c>
      <c r="G6" s="18">
        <f t="shared" si="2"/>
        <v>1097</v>
      </c>
      <c r="H6" s="18">
        <f t="shared" si="2"/>
        <v>1462</v>
      </c>
      <c r="I6" s="18">
        <f t="shared" si="2"/>
        <v>1828</v>
      </c>
      <c r="J6" s="18">
        <f t="shared" si="2"/>
        <v>2193</v>
      </c>
      <c r="K6" s="18">
        <f t="shared" si="2"/>
        <v>2558</v>
      </c>
      <c r="L6" s="18">
        <f t="shared" si="2"/>
        <v>2923</v>
      </c>
      <c r="M6" s="18">
        <f t="shared" si="2"/>
        <v>3289</v>
      </c>
      <c r="N6" s="18">
        <f t="shared" si="2"/>
        <v>3654</v>
      </c>
      <c r="O6" s="18">
        <f t="shared" si="2"/>
        <v>4019</v>
      </c>
      <c r="P6" s="18">
        <f t="shared" si="2"/>
        <v>4384</v>
      </c>
      <c r="Q6" s="18">
        <f t="shared" si="2"/>
        <v>4750</v>
      </c>
      <c r="R6" s="18">
        <f t="shared" si="2"/>
        <v>5115</v>
      </c>
      <c r="S6" s="18">
        <f t="shared" si="2"/>
        <v>5480</v>
      </c>
      <c r="T6" s="18">
        <f t="shared" si="2"/>
        <v>5845</v>
      </c>
      <c r="U6" s="18">
        <f t="shared" si="2"/>
        <v>6211</v>
      </c>
      <c r="V6" s="18">
        <f t="shared" si="2"/>
        <v>6576</v>
      </c>
      <c r="W6" s="18">
        <f t="shared" si="2"/>
        <v>6941</v>
      </c>
      <c r="X6" s="18">
        <f t="shared" si="2"/>
        <v>7306</v>
      </c>
      <c r="Y6" s="18">
        <f t="shared" si="2"/>
        <v>7672</v>
      </c>
      <c r="Z6" s="18">
        <f t="shared" si="2"/>
        <v>8037</v>
      </c>
      <c r="AA6" s="18">
        <f t="shared" si="2"/>
        <v>8402</v>
      </c>
      <c r="AB6" s="18">
        <f t="shared" si="2"/>
        <v>8767</v>
      </c>
      <c r="AC6" s="18">
        <f t="shared" si="2"/>
        <v>9133</v>
      </c>
      <c r="AD6" s="18">
        <f t="shared" si="2"/>
        <v>9498</v>
      </c>
      <c r="AE6" s="18">
        <f t="shared" si="2"/>
        <v>9863</v>
      </c>
      <c r="AF6" s="18">
        <f t="shared" si="2"/>
        <v>10228</v>
      </c>
      <c r="AG6" s="18">
        <f t="shared" si="2"/>
        <v>10594</v>
      </c>
      <c r="AH6" s="18">
        <f t="shared" si="2"/>
        <v>10959</v>
      </c>
      <c r="AI6" s="18">
        <f t="shared" si="2"/>
        <v>11324</v>
      </c>
      <c r="AJ6" s="18">
        <f t="shared" si="2"/>
        <v>11689</v>
      </c>
      <c r="AK6" s="18">
        <f t="shared" si="2"/>
        <v>12055</v>
      </c>
      <c r="AL6" s="18">
        <f t="shared" si="2"/>
        <v>12420</v>
      </c>
      <c r="AM6" s="18">
        <f t="shared" si="2"/>
        <v>12785</v>
      </c>
      <c r="AN6" s="18">
        <f t="shared" si="2"/>
        <v>13150</v>
      </c>
      <c r="AO6" s="18">
        <f t="shared" si="2"/>
        <v>13516</v>
      </c>
      <c r="AP6" s="18">
        <f t="shared" si="2"/>
        <v>13881</v>
      </c>
      <c r="AQ6" s="18">
        <f t="shared" si="2"/>
        <v>14246</v>
      </c>
      <c r="AR6" s="18">
        <f t="shared" si="2"/>
        <v>14611</v>
      </c>
      <c r="AS6" s="18">
        <f t="shared" si="2"/>
        <v>14977</v>
      </c>
      <c r="AT6" s="18">
        <f t="shared" si="2"/>
        <v>15342</v>
      </c>
      <c r="AU6" s="18">
        <f t="shared" si="2"/>
        <v>15707</v>
      </c>
      <c r="AV6" s="18">
        <f t="shared" si="2"/>
        <v>16072</v>
      </c>
      <c r="AW6" s="18">
        <f t="shared" si="2"/>
        <v>16438</v>
      </c>
      <c r="AX6" s="18">
        <f t="shared" si="2"/>
        <v>16803</v>
      </c>
      <c r="AY6" s="18">
        <f t="shared" si="2"/>
        <v>17168</v>
      </c>
      <c r="AZ6" s="18">
        <f t="shared" si="2"/>
        <v>17533</v>
      </c>
      <c r="BA6" s="18">
        <f t="shared" si="2"/>
        <v>17899</v>
      </c>
      <c r="BB6" s="18">
        <f t="shared" si="2"/>
        <v>18264</v>
      </c>
      <c r="BC6" s="18">
        <f t="shared" si="2"/>
        <v>18629</v>
      </c>
      <c r="BD6" s="18">
        <f t="shared" si="2"/>
        <v>18994</v>
      </c>
      <c r="BE6" s="18">
        <f t="shared" si="2"/>
        <v>19360</v>
      </c>
      <c r="BF6" s="18">
        <f t="shared" si="2"/>
        <v>19725</v>
      </c>
      <c r="BG6" s="18">
        <f t="shared" si="2"/>
        <v>20090</v>
      </c>
      <c r="BH6" s="18">
        <f t="shared" si="2"/>
        <v>20455</v>
      </c>
      <c r="BI6" s="18">
        <f t="shared" si="2"/>
        <v>20821</v>
      </c>
      <c r="BJ6" s="18">
        <f t="shared" si="2"/>
        <v>21186</v>
      </c>
      <c r="BK6" s="18">
        <f t="shared" si="2"/>
        <v>21551</v>
      </c>
      <c r="BL6" s="18">
        <f t="shared" si="2"/>
        <v>21916</v>
      </c>
      <c r="BM6" s="18">
        <f t="shared" si="2"/>
        <v>22282</v>
      </c>
      <c r="BN6" s="18">
        <f t="shared" si="2"/>
        <v>22647</v>
      </c>
      <c r="BO6" s="18">
        <f t="shared" si="2"/>
        <v>23012</v>
      </c>
      <c r="BP6" s="18">
        <f t="shared" ref="BP6:CX6" si="3">BO7+DATEDIF(DATE(YEAR(BO7),MONTH(BO7),DAY(BO7)),DATE(YEAR(BO7),MONTH(BO7),DAY(BO7)),"d")+1</f>
        <v>23377</v>
      </c>
      <c r="BQ6" s="18">
        <f t="shared" si="3"/>
        <v>23743</v>
      </c>
      <c r="BR6" s="18">
        <f t="shared" si="3"/>
        <v>24108</v>
      </c>
      <c r="BS6" s="18">
        <f t="shared" si="3"/>
        <v>24473</v>
      </c>
      <c r="BT6" s="18">
        <f t="shared" si="3"/>
        <v>24838</v>
      </c>
      <c r="BU6" s="18">
        <f t="shared" si="3"/>
        <v>25204</v>
      </c>
      <c r="BV6" s="18">
        <f t="shared" si="3"/>
        <v>25569</v>
      </c>
      <c r="BW6" s="18">
        <f t="shared" si="3"/>
        <v>25934</v>
      </c>
      <c r="BX6" s="18">
        <f t="shared" si="3"/>
        <v>26299</v>
      </c>
      <c r="BY6" s="18">
        <f t="shared" si="3"/>
        <v>26665</v>
      </c>
      <c r="BZ6" s="18">
        <f t="shared" si="3"/>
        <v>27030</v>
      </c>
      <c r="CA6" s="18">
        <f t="shared" si="3"/>
        <v>27395</v>
      </c>
      <c r="CB6" s="18">
        <f t="shared" si="3"/>
        <v>27760</v>
      </c>
      <c r="CC6" s="18">
        <f t="shared" si="3"/>
        <v>28126</v>
      </c>
      <c r="CD6" s="18">
        <f t="shared" si="3"/>
        <v>28491</v>
      </c>
      <c r="CE6" s="18">
        <f t="shared" si="3"/>
        <v>28856</v>
      </c>
      <c r="CF6" s="18">
        <f t="shared" si="3"/>
        <v>29221</v>
      </c>
      <c r="CG6" s="18">
        <f t="shared" si="3"/>
        <v>29587</v>
      </c>
      <c r="CH6" s="18">
        <f t="shared" si="3"/>
        <v>29952</v>
      </c>
      <c r="CI6" s="18">
        <f t="shared" si="3"/>
        <v>30317</v>
      </c>
      <c r="CJ6" s="18">
        <f t="shared" si="3"/>
        <v>30682</v>
      </c>
      <c r="CK6" s="18">
        <f t="shared" si="3"/>
        <v>31048</v>
      </c>
      <c r="CL6" s="18">
        <f t="shared" si="3"/>
        <v>31413</v>
      </c>
      <c r="CM6" s="18">
        <f t="shared" si="3"/>
        <v>31778</v>
      </c>
      <c r="CN6" s="18">
        <f t="shared" si="3"/>
        <v>32143</v>
      </c>
      <c r="CO6" s="18">
        <f t="shared" si="3"/>
        <v>32509</v>
      </c>
      <c r="CP6" s="18">
        <f t="shared" si="3"/>
        <v>32874</v>
      </c>
      <c r="CQ6" s="18">
        <f t="shared" si="3"/>
        <v>33239</v>
      </c>
      <c r="CR6" s="18">
        <f t="shared" si="3"/>
        <v>33604</v>
      </c>
      <c r="CS6" s="18">
        <f t="shared" si="3"/>
        <v>33970</v>
      </c>
      <c r="CT6" s="18">
        <f t="shared" si="3"/>
        <v>34335</v>
      </c>
      <c r="CU6" s="18">
        <f t="shared" si="3"/>
        <v>34700</v>
      </c>
      <c r="CV6" s="18">
        <f t="shared" si="3"/>
        <v>35065</v>
      </c>
      <c r="CW6" s="18">
        <f t="shared" si="3"/>
        <v>35431</v>
      </c>
      <c r="CX6" s="18">
        <f t="shared" si="3"/>
        <v>35796</v>
      </c>
      <c r="CY6" s="19"/>
      <c r="CZ6" s="19"/>
      <c r="DA6" s="9"/>
      <c r="DB6" s="9"/>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row>
    <row r="7" spans="1:231" s="5" customFormat="1" ht="31.5" customHeight="1" x14ac:dyDescent="0.3">
      <c r="A7" s="16" t="s">
        <v>13</v>
      </c>
      <c r="B7" s="17"/>
      <c r="C7" s="13"/>
      <c r="D7" s="18">
        <f t="shared" ref="D7:AU7" si="4">D6+DATEDIF(DATE(YEAR(D6),MONTH(D6),DAY(D6)),DATE(YEAR(D6)+1,MONTH(D6),DAY(D6)),"d")-1</f>
        <v>366</v>
      </c>
      <c r="E7" s="18">
        <f t="shared" si="4"/>
        <v>731</v>
      </c>
      <c r="F7" s="18">
        <f t="shared" si="4"/>
        <v>1096</v>
      </c>
      <c r="G7" s="18">
        <f t="shared" si="4"/>
        <v>1461</v>
      </c>
      <c r="H7" s="18">
        <f t="shared" si="4"/>
        <v>1827</v>
      </c>
      <c r="I7" s="18">
        <f t="shared" si="4"/>
        <v>2192</v>
      </c>
      <c r="J7" s="18">
        <f t="shared" si="4"/>
        <v>2557</v>
      </c>
      <c r="K7" s="18">
        <f t="shared" si="4"/>
        <v>2922</v>
      </c>
      <c r="L7" s="18">
        <f t="shared" si="4"/>
        <v>3288</v>
      </c>
      <c r="M7" s="18">
        <f t="shared" si="4"/>
        <v>3653</v>
      </c>
      <c r="N7" s="18">
        <f t="shared" si="4"/>
        <v>4018</v>
      </c>
      <c r="O7" s="18">
        <f t="shared" si="4"/>
        <v>4383</v>
      </c>
      <c r="P7" s="18">
        <f t="shared" si="4"/>
        <v>4749</v>
      </c>
      <c r="Q7" s="18">
        <f t="shared" si="4"/>
        <v>5114</v>
      </c>
      <c r="R7" s="18">
        <f t="shared" si="4"/>
        <v>5479</v>
      </c>
      <c r="S7" s="18">
        <f t="shared" si="4"/>
        <v>5844</v>
      </c>
      <c r="T7" s="18">
        <f t="shared" si="4"/>
        <v>6210</v>
      </c>
      <c r="U7" s="18">
        <f t="shared" si="4"/>
        <v>6575</v>
      </c>
      <c r="V7" s="18">
        <f t="shared" si="4"/>
        <v>6940</v>
      </c>
      <c r="W7" s="18">
        <f t="shared" si="4"/>
        <v>7305</v>
      </c>
      <c r="X7" s="18">
        <f t="shared" si="4"/>
        <v>7671</v>
      </c>
      <c r="Y7" s="18">
        <f t="shared" si="4"/>
        <v>8036</v>
      </c>
      <c r="Z7" s="18">
        <f t="shared" si="4"/>
        <v>8401</v>
      </c>
      <c r="AA7" s="18">
        <f t="shared" si="4"/>
        <v>8766</v>
      </c>
      <c r="AB7" s="18">
        <f t="shared" si="4"/>
        <v>9132</v>
      </c>
      <c r="AC7" s="18">
        <f t="shared" si="4"/>
        <v>9497</v>
      </c>
      <c r="AD7" s="18">
        <f t="shared" si="4"/>
        <v>9862</v>
      </c>
      <c r="AE7" s="18">
        <f t="shared" si="4"/>
        <v>10227</v>
      </c>
      <c r="AF7" s="18">
        <f t="shared" si="4"/>
        <v>10593</v>
      </c>
      <c r="AG7" s="18">
        <f t="shared" si="4"/>
        <v>10958</v>
      </c>
      <c r="AH7" s="18">
        <f t="shared" si="4"/>
        <v>11323</v>
      </c>
      <c r="AI7" s="18">
        <f t="shared" si="4"/>
        <v>11688</v>
      </c>
      <c r="AJ7" s="18">
        <f t="shared" si="4"/>
        <v>12054</v>
      </c>
      <c r="AK7" s="18">
        <f t="shared" si="4"/>
        <v>12419</v>
      </c>
      <c r="AL7" s="18">
        <f t="shared" si="4"/>
        <v>12784</v>
      </c>
      <c r="AM7" s="18">
        <f t="shared" si="4"/>
        <v>13149</v>
      </c>
      <c r="AN7" s="18">
        <f t="shared" si="4"/>
        <v>13515</v>
      </c>
      <c r="AO7" s="18">
        <f t="shared" si="4"/>
        <v>13880</v>
      </c>
      <c r="AP7" s="18">
        <f t="shared" si="4"/>
        <v>14245</v>
      </c>
      <c r="AQ7" s="18">
        <f t="shared" si="4"/>
        <v>14610</v>
      </c>
      <c r="AR7" s="18">
        <f t="shared" si="4"/>
        <v>14976</v>
      </c>
      <c r="AS7" s="18">
        <f t="shared" si="4"/>
        <v>15341</v>
      </c>
      <c r="AT7" s="18">
        <f t="shared" si="4"/>
        <v>15706</v>
      </c>
      <c r="AU7" s="18">
        <f t="shared" si="4"/>
        <v>16071</v>
      </c>
      <c r="AV7" s="18">
        <f>AV6+DATEDIF(DATE(YEAR(AV6),MONTH(AV6),DAY(AV6)),DATE(YEAR(AV6)+1,MONTH(AV6),DAY(AV6)),"d")-1</f>
        <v>16437</v>
      </c>
      <c r="AW7" s="18">
        <f>AW6+DATEDIF(DATE(YEAR(AW6),MONTH(AW6),DAY(AW6)),DATE(YEAR(AW6)+1,MONTH(AW6),DAY(AW6)),"d")-1</f>
        <v>16802</v>
      </c>
      <c r="AX7" s="18">
        <f>AX6+DATEDIF(DATE(YEAR(AX6),MONTH(AX6),DAY(AX6)),DATE(YEAR(AX6)+1,MONTH(AX6),DAY(AX6)),"d")-1</f>
        <v>17167</v>
      </c>
      <c r="AY7" s="18">
        <f>AY6+DATEDIF(DATE(YEAR(AY6),MONTH(AY6),DAY(AY6)),DATE(YEAR(AY6)+1,MONTH(AY6),DAY(AY6)),"d")-1</f>
        <v>17532</v>
      </c>
      <c r="AZ7" s="18">
        <f>AZ6+DATEDIF(DATE(YEAR(AZ6),MONTH(AZ6),DAY(AZ6)),DATE(YEAR(AZ6)+1,MONTH(AZ6),DAY(AZ6)),"d")-1</f>
        <v>17898</v>
      </c>
      <c r="BA7" s="18">
        <f t="shared" ref="BA7:CX7" si="5">BA6+DATEDIF(DATE(YEAR(BA6),MONTH(BA6),DAY(BA6)),DATE(YEAR(BA6)+1,MONTH(BA6),DAY(BA6)),"d")-1</f>
        <v>18263</v>
      </c>
      <c r="BB7" s="18">
        <f t="shared" si="5"/>
        <v>18628</v>
      </c>
      <c r="BC7" s="18">
        <f t="shared" si="5"/>
        <v>18993</v>
      </c>
      <c r="BD7" s="18">
        <f t="shared" si="5"/>
        <v>19359</v>
      </c>
      <c r="BE7" s="18">
        <f t="shared" si="5"/>
        <v>19724</v>
      </c>
      <c r="BF7" s="18">
        <f t="shared" si="5"/>
        <v>20089</v>
      </c>
      <c r="BG7" s="18">
        <f t="shared" si="5"/>
        <v>20454</v>
      </c>
      <c r="BH7" s="18">
        <f t="shared" si="5"/>
        <v>20820</v>
      </c>
      <c r="BI7" s="18">
        <f t="shared" si="5"/>
        <v>21185</v>
      </c>
      <c r="BJ7" s="18">
        <f t="shared" si="5"/>
        <v>21550</v>
      </c>
      <c r="BK7" s="18">
        <f t="shared" si="5"/>
        <v>21915</v>
      </c>
      <c r="BL7" s="18">
        <f t="shared" si="5"/>
        <v>22281</v>
      </c>
      <c r="BM7" s="18">
        <f t="shared" si="5"/>
        <v>22646</v>
      </c>
      <c r="BN7" s="18">
        <f t="shared" si="5"/>
        <v>23011</v>
      </c>
      <c r="BO7" s="18">
        <f t="shared" si="5"/>
        <v>23376</v>
      </c>
      <c r="BP7" s="18">
        <f t="shared" si="5"/>
        <v>23742</v>
      </c>
      <c r="BQ7" s="18">
        <f t="shared" si="5"/>
        <v>24107</v>
      </c>
      <c r="BR7" s="18">
        <f t="shared" si="5"/>
        <v>24472</v>
      </c>
      <c r="BS7" s="18">
        <f t="shared" si="5"/>
        <v>24837</v>
      </c>
      <c r="BT7" s="18">
        <f t="shared" si="5"/>
        <v>25203</v>
      </c>
      <c r="BU7" s="18">
        <f t="shared" si="5"/>
        <v>25568</v>
      </c>
      <c r="BV7" s="18">
        <f t="shared" si="5"/>
        <v>25933</v>
      </c>
      <c r="BW7" s="18">
        <f t="shared" si="5"/>
        <v>26298</v>
      </c>
      <c r="BX7" s="18">
        <f t="shared" si="5"/>
        <v>26664</v>
      </c>
      <c r="BY7" s="18">
        <f t="shared" si="5"/>
        <v>27029</v>
      </c>
      <c r="BZ7" s="18">
        <f t="shared" si="5"/>
        <v>27394</v>
      </c>
      <c r="CA7" s="18">
        <f t="shared" si="5"/>
        <v>27759</v>
      </c>
      <c r="CB7" s="18">
        <f t="shared" si="5"/>
        <v>28125</v>
      </c>
      <c r="CC7" s="18">
        <f t="shared" si="5"/>
        <v>28490</v>
      </c>
      <c r="CD7" s="18">
        <f t="shared" si="5"/>
        <v>28855</v>
      </c>
      <c r="CE7" s="18">
        <f t="shared" si="5"/>
        <v>29220</v>
      </c>
      <c r="CF7" s="18">
        <f t="shared" si="5"/>
        <v>29586</v>
      </c>
      <c r="CG7" s="18">
        <f t="shared" si="5"/>
        <v>29951</v>
      </c>
      <c r="CH7" s="18">
        <f t="shared" si="5"/>
        <v>30316</v>
      </c>
      <c r="CI7" s="18">
        <f t="shared" si="5"/>
        <v>30681</v>
      </c>
      <c r="CJ7" s="18">
        <f t="shared" si="5"/>
        <v>31047</v>
      </c>
      <c r="CK7" s="18">
        <f t="shared" si="5"/>
        <v>31412</v>
      </c>
      <c r="CL7" s="18">
        <f t="shared" si="5"/>
        <v>31777</v>
      </c>
      <c r="CM7" s="18">
        <f t="shared" si="5"/>
        <v>32142</v>
      </c>
      <c r="CN7" s="18">
        <f t="shared" si="5"/>
        <v>32508</v>
      </c>
      <c r="CO7" s="18">
        <f t="shared" si="5"/>
        <v>32873</v>
      </c>
      <c r="CP7" s="18">
        <f t="shared" si="5"/>
        <v>33238</v>
      </c>
      <c r="CQ7" s="18">
        <f t="shared" si="5"/>
        <v>33603</v>
      </c>
      <c r="CR7" s="18">
        <f t="shared" si="5"/>
        <v>33969</v>
      </c>
      <c r="CS7" s="18">
        <f t="shared" si="5"/>
        <v>34334</v>
      </c>
      <c r="CT7" s="18">
        <f t="shared" si="5"/>
        <v>34699</v>
      </c>
      <c r="CU7" s="18">
        <f t="shared" si="5"/>
        <v>35064</v>
      </c>
      <c r="CV7" s="18">
        <f t="shared" si="5"/>
        <v>35430</v>
      </c>
      <c r="CW7" s="18">
        <f t="shared" si="5"/>
        <v>35795</v>
      </c>
      <c r="CX7" s="18">
        <f t="shared" si="5"/>
        <v>36160</v>
      </c>
      <c r="CY7" s="20"/>
      <c r="CZ7" s="131" t="s">
        <v>14</v>
      </c>
      <c r="DA7" s="9"/>
      <c r="DB7" s="9"/>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row>
    <row r="8" spans="1:231" s="5" customFormat="1" ht="31.5" customHeight="1" x14ac:dyDescent="0.3">
      <c r="A8" s="16" t="s">
        <v>15</v>
      </c>
      <c r="B8" s="21"/>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22"/>
      <c r="CZ8" s="129" t="s">
        <v>16</v>
      </c>
      <c r="DA8" s="9"/>
      <c r="DB8" s="9"/>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row>
    <row r="9" spans="1:231" s="5" customFormat="1" ht="49.5" customHeight="1" x14ac:dyDescent="0.3">
      <c r="A9" s="137" t="s">
        <v>17</v>
      </c>
      <c r="B9" s="138">
        <v>0</v>
      </c>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CT9" s="231"/>
      <c r="CU9" s="231"/>
      <c r="CV9" s="231"/>
      <c r="CW9" s="231"/>
      <c r="CX9" s="231"/>
      <c r="CY9" s="25"/>
      <c r="CZ9" s="26" t="s">
        <v>18</v>
      </c>
      <c r="DA9" s="27" t="s">
        <v>19</v>
      </c>
      <c r="DB9" s="24"/>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row>
    <row r="10" spans="1:231" s="34" customFormat="1" ht="51.75" customHeight="1" x14ac:dyDescent="0.3">
      <c r="A10" s="28" t="s">
        <v>20</v>
      </c>
      <c r="B10" s="29"/>
      <c r="C10" s="139"/>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26" t="s">
        <v>21</v>
      </c>
      <c r="DA10" s="31">
        <v>5.0999999999999996</v>
      </c>
      <c r="DB10" s="32" t="s">
        <v>22</v>
      </c>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row>
    <row r="11" spans="1:231" s="5" customFormat="1" ht="31.5" customHeight="1" x14ac:dyDescent="0.3">
      <c r="A11" s="23" t="s">
        <v>23</v>
      </c>
      <c r="B11" s="35"/>
      <c r="C11" s="36"/>
      <c r="D11" s="36"/>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8"/>
      <c r="CZ11" s="26" t="s">
        <v>24</v>
      </c>
      <c r="DA11" s="31" t="s">
        <v>25</v>
      </c>
      <c r="DB11" s="32" t="s">
        <v>26</v>
      </c>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row>
    <row r="12" spans="1:231" s="42" customFormat="1" ht="32.25" customHeight="1" x14ac:dyDescent="0.3">
      <c r="A12" s="39" t="s">
        <v>27</v>
      </c>
      <c r="B12" s="35"/>
      <c r="C12" s="230">
        <f>IF(C11&lt;=5%,0,IF(AND(20%&gt;=C11,C11&gt;5%),(C11-5%),IF(C11&gt;20%,100%,0)))</f>
        <v>0</v>
      </c>
      <c r="D12" s="230">
        <f t="shared" ref="D12:BO12" si="6">IF(D11&lt;=5%,0,IF(AND(20%&gt;=D11,D11&gt;5%),(D11-5%),IF(D11&gt;20%,100%,0)))</f>
        <v>0</v>
      </c>
      <c r="E12" s="230">
        <f t="shared" si="6"/>
        <v>0</v>
      </c>
      <c r="F12" s="230">
        <f t="shared" si="6"/>
        <v>0</v>
      </c>
      <c r="G12" s="230">
        <f t="shared" si="6"/>
        <v>0</v>
      </c>
      <c r="H12" s="230">
        <f t="shared" si="6"/>
        <v>0</v>
      </c>
      <c r="I12" s="230">
        <f t="shared" si="6"/>
        <v>0</v>
      </c>
      <c r="J12" s="230">
        <f t="shared" si="6"/>
        <v>0</v>
      </c>
      <c r="K12" s="230">
        <f t="shared" si="6"/>
        <v>0</v>
      </c>
      <c r="L12" s="230">
        <f t="shared" si="6"/>
        <v>0</v>
      </c>
      <c r="M12" s="230">
        <f t="shared" si="6"/>
        <v>0</v>
      </c>
      <c r="N12" s="230">
        <f t="shared" si="6"/>
        <v>0</v>
      </c>
      <c r="O12" s="230">
        <f t="shared" si="6"/>
        <v>0</v>
      </c>
      <c r="P12" s="230">
        <f t="shared" si="6"/>
        <v>0</v>
      </c>
      <c r="Q12" s="230">
        <f t="shared" si="6"/>
        <v>0</v>
      </c>
      <c r="R12" s="230">
        <f t="shared" si="6"/>
        <v>0</v>
      </c>
      <c r="S12" s="230">
        <f t="shared" si="6"/>
        <v>0</v>
      </c>
      <c r="T12" s="230">
        <f t="shared" si="6"/>
        <v>0</v>
      </c>
      <c r="U12" s="230">
        <f t="shared" si="6"/>
        <v>0</v>
      </c>
      <c r="V12" s="230">
        <f t="shared" si="6"/>
        <v>0</v>
      </c>
      <c r="W12" s="230">
        <f t="shared" si="6"/>
        <v>0</v>
      </c>
      <c r="X12" s="230">
        <f t="shared" si="6"/>
        <v>0</v>
      </c>
      <c r="Y12" s="230">
        <f t="shared" si="6"/>
        <v>0</v>
      </c>
      <c r="Z12" s="230">
        <f t="shared" si="6"/>
        <v>0</v>
      </c>
      <c r="AA12" s="230">
        <f t="shared" si="6"/>
        <v>0</v>
      </c>
      <c r="AB12" s="230">
        <f t="shared" si="6"/>
        <v>0</v>
      </c>
      <c r="AC12" s="230">
        <f t="shared" si="6"/>
        <v>0</v>
      </c>
      <c r="AD12" s="230">
        <f t="shared" si="6"/>
        <v>0</v>
      </c>
      <c r="AE12" s="230">
        <f t="shared" si="6"/>
        <v>0</v>
      </c>
      <c r="AF12" s="230">
        <f t="shared" si="6"/>
        <v>0</v>
      </c>
      <c r="AG12" s="230">
        <f t="shared" si="6"/>
        <v>0</v>
      </c>
      <c r="AH12" s="230">
        <f t="shared" si="6"/>
        <v>0</v>
      </c>
      <c r="AI12" s="230">
        <f t="shared" si="6"/>
        <v>0</v>
      </c>
      <c r="AJ12" s="230">
        <f t="shared" si="6"/>
        <v>0</v>
      </c>
      <c r="AK12" s="230">
        <f t="shared" si="6"/>
        <v>0</v>
      </c>
      <c r="AL12" s="230">
        <f t="shared" si="6"/>
        <v>0</v>
      </c>
      <c r="AM12" s="230">
        <f t="shared" si="6"/>
        <v>0</v>
      </c>
      <c r="AN12" s="230">
        <f t="shared" si="6"/>
        <v>0</v>
      </c>
      <c r="AO12" s="230">
        <f t="shared" si="6"/>
        <v>0</v>
      </c>
      <c r="AP12" s="230">
        <f t="shared" si="6"/>
        <v>0</v>
      </c>
      <c r="AQ12" s="230">
        <f t="shared" si="6"/>
        <v>0</v>
      </c>
      <c r="AR12" s="230">
        <f t="shared" si="6"/>
        <v>0</v>
      </c>
      <c r="AS12" s="230">
        <f t="shared" si="6"/>
        <v>0</v>
      </c>
      <c r="AT12" s="230">
        <f t="shared" si="6"/>
        <v>0</v>
      </c>
      <c r="AU12" s="230">
        <f t="shared" si="6"/>
        <v>0</v>
      </c>
      <c r="AV12" s="230">
        <f t="shared" si="6"/>
        <v>0</v>
      </c>
      <c r="AW12" s="230">
        <f t="shared" si="6"/>
        <v>0</v>
      </c>
      <c r="AX12" s="230">
        <f t="shared" si="6"/>
        <v>0</v>
      </c>
      <c r="AY12" s="230">
        <f t="shared" si="6"/>
        <v>0</v>
      </c>
      <c r="AZ12" s="230">
        <f t="shared" si="6"/>
        <v>0</v>
      </c>
      <c r="BA12" s="230">
        <f t="shared" si="6"/>
        <v>0</v>
      </c>
      <c r="BB12" s="230">
        <f t="shared" si="6"/>
        <v>0</v>
      </c>
      <c r="BC12" s="230">
        <f t="shared" si="6"/>
        <v>0</v>
      </c>
      <c r="BD12" s="230">
        <f t="shared" si="6"/>
        <v>0</v>
      </c>
      <c r="BE12" s="230">
        <f t="shared" si="6"/>
        <v>0</v>
      </c>
      <c r="BF12" s="230">
        <f t="shared" si="6"/>
        <v>0</v>
      </c>
      <c r="BG12" s="230">
        <f t="shared" si="6"/>
        <v>0</v>
      </c>
      <c r="BH12" s="230">
        <f t="shared" si="6"/>
        <v>0</v>
      </c>
      <c r="BI12" s="230">
        <f t="shared" si="6"/>
        <v>0</v>
      </c>
      <c r="BJ12" s="230">
        <f t="shared" si="6"/>
        <v>0</v>
      </c>
      <c r="BK12" s="230">
        <f t="shared" si="6"/>
        <v>0</v>
      </c>
      <c r="BL12" s="230">
        <f t="shared" si="6"/>
        <v>0</v>
      </c>
      <c r="BM12" s="230">
        <f t="shared" si="6"/>
        <v>0</v>
      </c>
      <c r="BN12" s="230">
        <f t="shared" si="6"/>
        <v>0</v>
      </c>
      <c r="BO12" s="230">
        <f t="shared" si="6"/>
        <v>0</v>
      </c>
      <c r="BP12" s="230">
        <f t="shared" ref="BP12:CX12" si="7">IF(BP11&lt;=5%,0,IF(AND(20%&gt;=BP11,BP11&gt;5%),(BP11-5%),IF(BP11&gt;20%,100%,0)))</f>
        <v>0</v>
      </c>
      <c r="BQ12" s="230">
        <f t="shared" si="7"/>
        <v>0</v>
      </c>
      <c r="BR12" s="230">
        <f t="shared" si="7"/>
        <v>0</v>
      </c>
      <c r="BS12" s="230">
        <f t="shared" si="7"/>
        <v>0</v>
      </c>
      <c r="BT12" s="230">
        <f t="shared" si="7"/>
        <v>0</v>
      </c>
      <c r="BU12" s="230">
        <f t="shared" si="7"/>
        <v>0</v>
      </c>
      <c r="BV12" s="230">
        <f t="shared" si="7"/>
        <v>0</v>
      </c>
      <c r="BW12" s="230">
        <f t="shared" si="7"/>
        <v>0</v>
      </c>
      <c r="BX12" s="230">
        <f t="shared" si="7"/>
        <v>0</v>
      </c>
      <c r="BY12" s="230">
        <f t="shared" si="7"/>
        <v>0</v>
      </c>
      <c r="BZ12" s="230">
        <f t="shared" si="7"/>
        <v>0</v>
      </c>
      <c r="CA12" s="230">
        <f t="shared" si="7"/>
        <v>0</v>
      </c>
      <c r="CB12" s="230">
        <f t="shared" si="7"/>
        <v>0</v>
      </c>
      <c r="CC12" s="230">
        <f t="shared" si="7"/>
        <v>0</v>
      </c>
      <c r="CD12" s="230">
        <f t="shared" si="7"/>
        <v>0</v>
      </c>
      <c r="CE12" s="230">
        <f t="shared" si="7"/>
        <v>0</v>
      </c>
      <c r="CF12" s="230">
        <f t="shared" si="7"/>
        <v>0</v>
      </c>
      <c r="CG12" s="230">
        <f t="shared" si="7"/>
        <v>0</v>
      </c>
      <c r="CH12" s="230">
        <f t="shared" si="7"/>
        <v>0</v>
      </c>
      <c r="CI12" s="230">
        <f t="shared" si="7"/>
        <v>0</v>
      </c>
      <c r="CJ12" s="230">
        <f t="shared" si="7"/>
        <v>0</v>
      </c>
      <c r="CK12" s="230">
        <f t="shared" si="7"/>
        <v>0</v>
      </c>
      <c r="CL12" s="230">
        <f t="shared" si="7"/>
        <v>0</v>
      </c>
      <c r="CM12" s="230">
        <f t="shared" si="7"/>
        <v>0</v>
      </c>
      <c r="CN12" s="230">
        <f t="shared" si="7"/>
        <v>0</v>
      </c>
      <c r="CO12" s="230">
        <f t="shared" si="7"/>
        <v>0</v>
      </c>
      <c r="CP12" s="230">
        <f t="shared" si="7"/>
        <v>0</v>
      </c>
      <c r="CQ12" s="230">
        <f t="shared" si="7"/>
        <v>0</v>
      </c>
      <c r="CR12" s="230">
        <f t="shared" si="7"/>
        <v>0</v>
      </c>
      <c r="CS12" s="230">
        <f t="shared" si="7"/>
        <v>0</v>
      </c>
      <c r="CT12" s="230">
        <f t="shared" si="7"/>
        <v>0</v>
      </c>
      <c r="CU12" s="230">
        <f t="shared" si="7"/>
        <v>0</v>
      </c>
      <c r="CV12" s="230">
        <f t="shared" si="7"/>
        <v>0</v>
      </c>
      <c r="CW12" s="230">
        <f t="shared" si="7"/>
        <v>0</v>
      </c>
      <c r="CX12" s="230">
        <f t="shared" si="7"/>
        <v>0</v>
      </c>
      <c r="CY12" s="40"/>
      <c r="CZ12" s="41" t="s">
        <v>28</v>
      </c>
      <c r="DA12" s="31" t="s">
        <v>25</v>
      </c>
      <c r="DB12" s="32"/>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row>
    <row r="13" spans="1:231" s="5" customFormat="1" ht="31.5" customHeight="1" x14ac:dyDescent="0.3">
      <c r="A13" s="39" t="s">
        <v>29</v>
      </c>
      <c r="B13" s="43"/>
      <c r="C13" s="44">
        <f>C10*(1-C12)</f>
        <v>0</v>
      </c>
      <c r="D13" s="44">
        <f t="shared" ref="D13:AH13" si="8">D10*(1-D12)</f>
        <v>0</v>
      </c>
      <c r="E13" s="44">
        <f t="shared" si="8"/>
        <v>0</v>
      </c>
      <c r="F13" s="44">
        <f t="shared" si="8"/>
        <v>0</v>
      </c>
      <c r="G13" s="44">
        <f t="shared" si="8"/>
        <v>0</v>
      </c>
      <c r="H13" s="44">
        <f t="shared" si="8"/>
        <v>0</v>
      </c>
      <c r="I13" s="44">
        <f t="shared" si="8"/>
        <v>0</v>
      </c>
      <c r="J13" s="44">
        <f t="shared" si="8"/>
        <v>0</v>
      </c>
      <c r="K13" s="44">
        <f t="shared" si="8"/>
        <v>0</v>
      </c>
      <c r="L13" s="44">
        <f t="shared" si="8"/>
        <v>0</v>
      </c>
      <c r="M13" s="44">
        <f t="shared" si="8"/>
        <v>0</v>
      </c>
      <c r="N13" s="44">
        <f t="shared" si="8"/>
        <v>0</v>
      </c>
      <c r="O13" s="44">
        <f t="shared" si="8"/>
        <v>0</v>
      </c>
      <c r="P13" s="44">
        <f t="shared" si="8"/>
        <v>0</v>
      </c>
      <c r="Q13" s="44">
        <f t="shared" si="8"/>
        <v>0</v>
      </c>
      <c r="R13" s="44">
        <f t="shared" si="8"/>
        <v>0</v>
      </c>
      <c r="S13" s="44">
        <f t="shared" si="8"/>
        <v>0</v>
      </c>
      <c r="T13" s="44">
        <f t="shared" si="8"/>
        <v>0</v>
      </c>
      <c r="U13" s="44">
        <f t="shared" si="8"/>
        <v>0</v>
      </c>
      <c r="V13" s="44">
        <f t="shared" si="8"/>
        <v>0</v>
      </c>
      <c r="W13" s="44">
        <f t="shared" si="8"/>
        <v>0</v>
      </c>
      <c r="X13" s="44">
        <f t="shared" si="8"/>
        <v>0</v>
      </c>
      <c r="Y13" s="44">
        <f t="shared" si="8"/>
        <v>0</v>
      </c>
      <c r="Z13" s="44">
        <f t="shared" si="8"/>
        <v>0</v>
      </c>
      <c r="AA13" s="44">
        <f t="shared" si="8"/>
        <v>0</v>
      </c>
      <c r="AB13" s="44">
        <f t="shared" si="8"/>
        <v>0</v>
      </c>
      <c r="AC13" s="44">
        <f t="shared" si="8"/>
        <v>0</v>
      </c>
      <c r="AD13" s="44">
        <f t="shared" si="8"/>
        <v>0</v>
      </c>
      <c r="AE13" s="44">
        <f t="shared" si="8"/>
        <v>0</v>
      </c>
      <c r="AF13" s="44">
        <f t="shared" si="8"/>
        <v>0</v>
      </c>
      <c r="AG13" s="44">
        <f t="shared" si="8"/>
        <v>0</v>
      </c>
      <c r="AH13" s="44">
        <f t="shared" si="8"/>
        <v>0</v>
      </c>
      <c r="AI13" s="44">
        <f t="shared" ref="AI13:BN13" si="9">AI10*(1-AI12)</f>
        <v>0</v>
      </c>
      <c r="AJ13" s="44">
        <f t="shared" si="9"/>
        <v>0</v>
      </c>
      <c r="AK13" s="44">
        <f t="shared" si="9"/>
        <v>0</v>
      </c>
      <c r="AL13" s="44">
        <f t="shared" si="9"/>
        <v>0</v>
      </c>
      <c r="AM13" s="44">
        <f t="shared" si="9"/>
        <v>0</v>
      </c>
      <c r="AN13" s="44">
        <f t="shared" si="9"/>
        <v>0</v>
      </c>
      <c r="AO13" s="44">
        <f t="shared" si="9"/>
        <v>0</v>
      </c>
      <c r="AP13" s="44">
        <f t="shared" si="9"/>
        <v>0</v>
      </c>
      <c r="AQ13" s="44">
        <f t="shared" si="9"/>
        <v>0</v>
      </c>
      <c r="AR13" s="44">
        <f t="shared" si="9"/>
        <v>0</v>
      </c>
      <c r="AS13" s="44">
        <f t="shared" si="9"/>
        <v>0</v>
      </c>
      <c r="AT13" s="44">
        <f t="shared" si="9"/>
        <v>0</v>
      </c>
      <c r="AU13" s="44">
        <f t="shared" si="9"/>
        <v>0</v>
      </c>
      <c r="AV13" s="44">
        <f t="shared" si="9"/>
        <v>0</v>
      </c>
      <c r="AW13" s="44">
        <f t="shared" si="9"/>
        <v>0</v>
      </c>
      <c r="AX13" s="44">
        <f t="shared" si="9"/>
        <v>0</v>
      </c>
      <c r="AY13" s="44">
        <f t="shared" si="9"/>
        <v>0</v>
      </c>
      <c r="AZ13" s="44">
        <f t="shared" si="9"/>
        <v>0</v>
      </c>
      <c r="BA13" s="44">
        <f t="shared" si="9"/>
        <v>0</v>
      </c>
      <c r="BB13" s="44">
        <f t="shared" si="9"/>
        <v>0</v>
      </c>
      <c r="BC13" s="44">
        <f t="shared" si="9"/>
        <v>0</v>
      </c>
      <c r="BD13" s="44">
        <f t="shared" si="9"/>
        <v>0</v>
      </c>
      <c r="BE13" s="44">
        <f t="shared" si="9"/>
        <v>0</v>
      </c>
      <c r="BF13" s="44">
        <f t="shared" si="9"/>
        <v>0</v>
      </c>
      <c r="BG13" s="44">
        <f t="shared" si="9"/>
        <v>0</v>
      </c>
      <c r="BH13" s="44">
        <f t="shared" si="9"/>
        <v>0</v>
      </c>
      <c r="BI13" s="44">
        <f t="shared" si="9"/>
        <v>0</v>
      </c>
      <c r="BJ13" s="44">
        <f t="shared" si="9"/>
        <v>0</v>
      </c>
      <c r="BK13" s="44">
        <f t="shared" si="9"/>
        <v>0</v>
      </c>
      <c r="BL13" s="44">
        <f t="shared" si="9"/>
        <v>0</v>
      </c>
      <c r="BM13" s="44">
        <f t="shared" si="9"/>
        <v>0</v>
      </c>
      <c r="BN13" s="44">
        <f t="shared" si="9"/>
        <v>0</v>
      </c>
      <c r="BO13" s="44">
        <f t="shared" ref="BO13:CT13" si="10">BO10*(1-BO12)</f>
        <v>0</v>
      </c>
      <c r="BP13" s="44">
        <f t="shared" si="10"/>
        <v>0</v>
      </c>
      <c r="BQ13" s="44">
        <f t="shared" si="10"/>
        <v>0</v>
      </c>
      <c r="BR13" s="44">
        <f t="shared" si="10"/>
        <v>0</v>
      </c>
      <c r="BS13" s="44">
        <f t="shared" si="10"/>
        <v>0</v>
      </c>
      <c r="BT13" s="44">
        <f t="shared" si="10"/>
        <v>0</v>
      </c>
      <c r="BU13" s="44">
        <f t="shared" si="10"/>
        <v>0</v>
      </c>
      <c r="BV13" s="44">
        <f t="shared" si="10"/>
        <v>0</v>
      </c>
      <c r="BW13" s="44">
        <f t="shared" si="10"/>
        <v>0</v>
      </c>
      <c r="BX13" s="44">
        <f t="shared" si="10"/>
        <v>0</v>
      </c>
      <c r="BY13" s="44">
        <f t="shared" si="10"/>
        <v>0</v>
      </c>
      <c r="BZ13" s="44">
        <f t="shared" si="10"/>
        <v>0</v>
      </c>
      <c r="CA13" s="44">
        <f t="shared" si="10"/>
        <v>0</v>
      </c>
      <c r="CB13" s="44">
        <f t="shared" si="10"/>
        <v>0</v>
      </c>
      <c r="CC13" s="44">
        <f t="shared" si="10"/>
        <v>0</v>
      </c>
      <c r="CD13" s="44">
        <f t="shared" si="10"/>
        <v>0</v>
      </c>
      <c r="CE13" s="44">
        <f t="shared" si="10"/>
        <v>0</v>
      </c>
      <c r="CF13" s="44">
        <f t="shared" si="10"/>
        <v>0</v>
      </c>
      <c r="CG13" s="44">
        <f t="shared" si="10"/>
        <v>0</v>
      </c>
      <c r="CH13" s="44">
        <f t="shared" si="10"/>
        <v>0</v>
      </c>
      <c r="CI13" s="44">
        <f t="shared" si="10"/>
        <v>0</v>
      </c>
      <c r="CJ13" s="44">
        <f t="shared" si="10"/>
        <v>0</v>
      </c>
      <c r="CK13" s="44">
        <f t="shared" si="10"/>
        <v>0</v>
      </c>
      <c r="CL13" s="44">
        <f t="shared" si="10"/>
        <v>0</v>
      </c>
      <c r="CM13" s="44">
        <f t="shared" si="10"/>
        <v>0</v>
      </c>
      <c r="CN13" s="44">
        <f t="shared" si="10"/>
        <v>0</v>
      </c>
      <c r="CO13" s="44">
        <f t="shared" si="10"/>
        <v>0</v>
      </c>
      <c r="CP13" s="44">
        <f t="shared" si="10"/>
        <v>0</v>
      </c>
      <c r="CQ13" s="44">
        <f t="shared" si="10"/>
        <v>0</v>
      </c>
      <c r="CR13" s="44">
        <f t="shared" si="10"/>
        <v>0</v>
      </c>
      <c r="CS13" s="44">
        <f t="shared" si="10"/>
        <v>0</v>
      </c>
      <c r="CT13" s="44">
        <f t="shared" si="10"/>
        <v>0</v>
      </c>
      <c r="CU13" s="44">
        <f t="shared" ref="CU13:CX13" si="11">CU10*(1-CU12)</f>
        <v>0</v>
      </c>
      <c r="CV13" s="44">
        <f t="shared" si="11"/>
        <v>0</v>
      </c>
      <c r="CW13" s="44">
        <f t="shared" si="11"/>
        <v>0</v>
      </c>
      <c r="CX13" s="44">
        <f t="shared" si="11"/>
        <v>0</v>
      </c>
      <c r="CY13" s="44"/>
      <c r="CZ13" s="41" t="s">
        <v>30</v>
      </c>
      <c r="DA13" s="31">
        <v>5.0999999999999996</v>
      </c>
      <c r="DB13" s="9" t="s">
        <v>31</v>
      </c>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row>
    <row r="14" spans="1:231" s="5" customFormat="1" ht="31.5" customHeight="1" x14ac:dyDescent="0.3">
      <c r="A14" s="23" t="s">
        <v>32</v>
      </c>
      <c r="B14" s="138"/>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c r="CJ14" s="231"/>
      <c r="CK14" s="231"/>
      <c r="CL14" s="231"/>
      <c r="CM14" s="231"/>
      <c r="CN14" s="231"/>
      <c r="CO14" s="231"/>
      <c r="CP14" s="231"/>
      <c r="CQ14" s="231"/>
      <c r="CR14" s="231"/>
      <c r="CS14" s="231"/>
      <c r="CT14" s="231"/>
      <c r="CU14" s="231"/>
      <c r="CV14" s="231"/>
      <c r="CW14" s="231"/>
      <c r="CX14" s="231"/>
      <c r="CY14" s="38"/>
      <c r="CZ14" s="26" t="s">
        <v>169</v>
      </c>
      <c r="DA14" s="31">
        <v>5.0999999999999996</v>
      </c>
      <c r="DB14" s="32"/>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row>
    <row r="15" spans="1:231" s="5" customFormat="1" ht="31.5" customHeight="1" x14ac:dyDescent="0.3">
      <c r="A15" s="23" t="s">
        <v>33</v>
      </c>
      <c r="B15" s="35"/>
      <c r="C15" s="36"/>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c r="CR15" s="232"/>
      <c r="CS15" s="232"/>
      <c r="CT15" s="232"/>
      <c r="CU15" s="232"/>
      <c r="CV15" s="232"/>
      <c r="CW15" s="232"/>
      <c r="CX15" s="232"/>
      <c r="CY15" s="38"/>
      <c r="CZ15" s="26" t="s">
        <v>170</v>
      </c>
      <c r="DA15" s="31">
        <v>5.0999999999999996</v>
      </c>
      <c r="DB15" s="32"/>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row>
    <row r="16" spans="1:231" s="5" customFormat="1" ht="61.5" customHeight="1" x14ac:dyDescent="0.3">
      <c r="A16" s="39" t="s">
        <v>34</v>
      </c>
      <c r="B16" s="43"/>
      <c r="C16" s="44">
        <f>C13+(C15-B14)</f>
        <v>0</v>
      </c>
      <c r="D16" s="44">
        <f>D13</f>
        <v>0</v>
      </c>
      <c r="E16" s="44">
        <f t="shared" ref="E16:BP16" si="12">E13</f>
        <v>0</v>
      </c>
      <c r="F16" s="44">
        <f t="shared" si="12"/>
        <v>0</v>
      </c>
      <c r="G16" s="44">
        <f t="shared" si="12"/>
        <v>0</v>
      </c>
      <c r="H16" s="44">
        <f t="shared" si="12"/>
        <v>0</v>
      </c>
      <c r="I16" s="44">
        <f t="shared" si="12"/>
        <v>0</v>
      </c>
      <c r="J16" s="44">
        <f t="shared" si="12"/>
        <v>0</v>
      </c>
      <c r="K16" s="44">
        <f t="shared" si="12"/>
        <v>0</v>
      </c>
      <c r="L16" s="44">
        <f t="shared" si="12"/>
        <v>0</v>
      </c>
      <c r="M16" s="44">
        <f t="shared" si="12"/>
        <v>0</v>
      </c>
      <c r="N16" s="44">
        <f t="shared" si="12"/>
        <v>0</v>
      </c>
      <c r="O16" s="44">
        <f t="shared" si="12"/>
        <v>0</v>
      </c>
      <c r="P16" s="44">
        <f t="shared" si="12"/>
        <v>0</v>
      </c>
      <c r="Q16" s="44">
        <f t="shared" si="12"/>
        <v>0</v>
      </c>
      <c r="R16" s="44">
        <f t="shared" si="12"/>
        <v>0</v>
      </c>
      <c r="S16" s="44">
        <f t="shared" si="12"/>
        <v>0</v>
      </c>
      <c r="T16" s="44">
        <f t="shared" si="12"/>
        <v>0</v>
      </c>
      <c r="U16" s="44">
        <f t="shared" si="12"/>
        <v>0</v>
      </c>
      <c r="V16" s="44">
        <f t="shared" si="12"/>
        <v>0</v>
      </c>
      <c r="W16" s="44">
        <f t="shared" si="12"/>
        <v>0</v>
      </c>
      <c r="X16" s="44">
        <f t="shared" si="12"/>
        <v>0</v>
      </c>
      <c r="Y16" s="44">
        <f t="shared" si="12"/>
        <v>0</v>
      </c>
      <c r="Z16" s="44">
        <f t="shared" si="12"/>
        <v>0</v>
      </c>
      <c r="AA16" s="44">
        <f t="shared" si="12"/>
        <v>0</v>
      </c>
      <c r="AB16" s="44">
        <f t="shared" si="12"/>
        <v>0</v>
      </c>
      <c r="AC16" s="44">
        <f t="shared" si="12"/>
        <v>0</v>
      </c>
      <c r="AD16" s="44">
        <f t="shared" si="12"/>
        <v>0</v>
      </c>
      <c r="AE16" s="44">
        <f t="shared" si="12"/>
        <v>0</v>
      </c>
      <c r="AF16" s="44">
        <f t="shared" si="12"/>
        <v>0</v>
      </c>
      <c r="AG16" s="44">
        <f t="shared" si="12"/>
        <v>0</v>
      </c>
      <c r="AH16" s="44">
        <f t="shared" si="12"/>
        <v>0</v>
      </c>
      <c r="AI16" s="44">
        <f t="shared" si="12"/>
        <v>0</v>
      </c>
      <c r="AJ16" s="44">
        <f t="shared" si="12"/>
        <v>0</v>
      </c>
      <c r="AK16" s="44">
        <f t="shared" si="12"/>
        <v>0</v>
      </c>
      <c r="AL16" s="44">
        <f t="shared" si="12"/>
        <v>0</v>
      </c>
      <c r="AM16" s="44">
        <f t="shared" si="12"/>
        <v>0</v>
      </c>
      <c r="AN16" s="44">
        <f t="shared" si="12"/>
        <v>0</v>
      </c>
      <c r="AO16" s="44">
        <f t="shared" si="12"/>
        <v>0</v>
      </c>
      <c r="AP16" s="44">
        <f t="shared" si="12"/>
        <v>0</v>
      </c>
      <c r="AQ16" s="44">
        <f t="shared" si="12"/>
        <v>0</v>
      </c>
      <c r="AR16" s="44">
        <f t="shared" si="12"/>
        <v>0</v>
      </c>
      <c r="AS16" s="44">
        <f t="shared" si="12"/>
        <v>0</v>
      </c>
      <c r="AT16" s="44">
        <f t="shared" si="12"/>
        <v>0</v>
      </c>
      <c r="AU16" s="44">
        <f t="shared" si="12"/>
        <v>0</v>
      </c>
      <c r="AV16" s="44">
        <f t="shared" si="12"/>
        <v>0</v>
      </c>
      <c r="AW16" s="44">
        <f t="shared" si="12"/>
        <v>0</v>
      </c>
      <c r="AX16" s="44">
        <f t="shared" si="12"/>
        <v>0</v>
      </c>
      <c r="AY16" s="44">
        <f t="shared" si="12"/>
        <v>0</v>
      </c>
      <c r="AZ16" s="44">
        <f t="shared" si="12"/>
        <v>0</v>
      </c>
      <c r="BA16" s="44">
        <f t="shared" si="12"/>
        <v>0</v>
      </c>
      <c r="BB16" s="44">
        <f t="shared" si="12"/>
        <v>0</v>
      </c>
      <c r="BC16" s="44">
        <f t="shared" si="12"/>
        <v>0</v>
      </c>
      <c r="BD16" s="44">
        <f t="shared" si="12"/>
        <v>0</v>
      </c>
      <c r="BE16" s="44">
        <f t="shared" si="12"/>
        <v>0</v>
      </c>
      <c r="BF16" s="44">
        <f t="shared" si="12"/>
        <v>0</v>
      </c>
      <c r="BG16" s="44">
        <f t="shared" si="12"/>
        <v>0</v>
      </c>
      <c r="BH16" s="44">
        <f t="shared" si="12"/>
        <v>0</v>
      </c>
      <c r="BI16" s="44">
        <f t="shared" si="12"/>
        <v>0</v>
      </c>
      <c r="BJ16" s="44">
        <f t="shared" si="12"/>
        <v>0</v>
      </c>
      <c r="BK16" s="44">
        <f t="shared" si="12"/>
        <v>0</v>
      </c>
      <c r="BL16" s="44">
        <f t="shared" si="12"/>
        <v>0</v>
      </c>
      <c r="BM16" s="44">
        <f t="shared" si="12"/>
        <v>0</v>
      </c>
      <c r="BN16" s="44">
        <f t="shared" si="12"/>
        <v>0</v>
      </c>
      <c r="BO16" s="44">
        <f t="shared" si="12"/>
        <v>0</v>
      </c>
      <c r="BP16" s="44">
        <f t="shared" si="12"/>
        <v>0</v>
      </c>
      <c r="BQ16" s="44">
        <f t="shared" ref="BQ16:CX16" si="13">BQ13</f>
        <v>0</v>
      </c>
      <c r="BR16" s="44">
        <f t="shared" si="13"/>
        <v>0</v>
      </c>
      <c r="BS16" s="44">
        <f t="shared" si="13"/>
        <v>0</v>
      </c>
      <c r="BT16" s="44">
        <f t="shared" si="13"/>
        <v>0</v>
      </c>
      <c r="BU16" s="44">
        <f t="shared" si="13"/>
        <v>0</v>
      </c>
      <c r="BV16" s="44">
        <f t="shared" si="13"/>
        <v>0</v>
      </c>
      <c r="BW16" s="44">
        <f t="shared" si="13"/>
        <v>0</v>
      </c>
      <c r="BX16" s="44">
        <f t="shared" si="13"/>
        <v>0</v>
      </c>
      <c r="BY16" s="44">
        <f t="shared" si="13"/>
        <v>0</v>
      </c>
      <c r="BZ16" s="44">
        <f t="shared" si="13"/>
        <v>0</v>
      </c>
      <c r="CA16" s="44">
        <f t="shared" si="13"/>
        <v>0</v>
      </c>
      <c r="CB16" s="44">
        <f t="shared" si="13"/>
        <v>0</v>
      </c>
      <c r="CC16" s="44">
        <f t="shared" si="13"/>
        <v>0</v>
      </c>
      <c r="CD16" s="44">
        <f t="shared" si="13"/>
        <v>0</v>
      </c>
      <c r="CE16" s="44">
        <f t="shared" si="13"/>
        <v>0</v>
      </c>
      <c r="CF16" s="44">
        <f t="shared" si="13"/>
        <v>0</v>
      </c>
      <c r="CG16" s="44">
        <f t="shared" si="13"/>
        <v>0</v>
      </c>
      <c r="CH16" s="44">
        <f t="shared" si="13"/>
        <v>0</v>
      </c>
      <c r="CI16" s="44">
        <f t="shared" si="13"/>
        <v>0</v>
      </c>
      <c r="CJ16" s="44">
        <f t="shared" si="13"/>
        <v>0</v>
      </c>
      <c r="CK16" s="44">
        <f t="shared" si="13"/>
        <v>0</v>
      </c>
      <c r="CL16" s="44">
        <f t="shared" si="13"/>
        <v>0</v>
      </c>
      <c r="CM16" s="44">
        <f t="shared" si="13"/>
        <v>0</v>
      </c>
      <c r="CN16" s="44">
        <f t="shared" si="13"/>
        <v>0</v>
      </c>
      <c r="CO16" s="44">
        <f t="shared" si="13"/>
        <v>0</v>
      </c>
      <c r="CP16" s="44">
        <f t="shared" si="13"/>
        <v>0</v>
      </c>
      <c r="CQ16" s="44">
        <f t="shared" si="13"/>
        <v>0</v>
      </c>
      <c r="CR16" s="44">
        <f t="shared" si="13"/>
        <v>0</v>
      </c>
      <c r="CS16" s="44">
        <f t="shared" si="13"/>
        <v>0</v>
      </c>
      <c r="CT16" s="44">
        <f t="shared" si="13"/>
        <v>0</v>
      </c>
      <c r="CU16" s="44">
        <f t="shared" si="13"/>
        <v>0</v>
      </c>
      <c r="CV16" s="44">
        <f t="shared" si="13"/>
        <v>0</v>
      </c>
      <c r="CW16" s="44">
        <f t="shared" si="13"/>
        <v>0</v>
      </c>
      <c r="CX16" s="44">
        <f t="shared" si="13"/>
        <v>0</v>
      </c>
      <c r="CY16" s="44"/>
      <c r="CZ16" s="41" t="s">
        <v>30</v>
      </c>
      <c r="DA16" s="31">
        <v>5.0999999999999996</v>
      </c>
      <c r="DB16" s="9" t="s">
        <v>31</v>
      </c>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row>
    <row r="17" spans="1:193" s="34" customFormat="1" ht="32.25" customHeight="1" x14ac:dyDescent="0.3">
      <c r="A17" s="46" t="s">
        <v>35</v>
      </c>
      <c r="B17" s="47">
        <f>B9</f>
        <v>0</v>
      </c>
      <c r="C17" s="48">
        <f>B9+C9</f>
        <v>0</v>
      </c>
      <c r="D17" s="48">
        <f>MAX($C$17:C17)+D9</f>
        <v>0</v>
      </c>
      <c r="E17" s="48">
        <f>MAX($C$17:D17)+E9</f>
        <v>0</v>
      </c>
      <c r="F17" s="48">
        <f>MAX($C$17:E17)+F9</f>
        <v>0</v>
      </c>
      <c r="G17" s="48">
        <f>MAX($C$17:F17)+G9</f>
        <v>0</v>
      </c>
      <c r="H17" s="48">
        <f>MAX($C$17:G17)+H9</f>
        <v>0</v>
      </c>
      <c r="I17" s="48">
        <f>MAX($C$17:H17)+I9</f>
        <v>0</v>
      </c>
      <c r="J17" s="48">
        <f>MAX($C$17:I17)+J9</f>
        <v>0</v>
      </c>
      <c r="K17" s="48">
        <f>MAX($C$17:J17)+K9</f>
        <v>0</v>
      </c>
      <c r="L17" s="48">
        <f>MAX($C$17:K17)+L9</f>
        <v>0</v>
      </c>
      <c r="M17" s="48">
        <f>MAX($C$17:L17)+M9</f>
        <v>0</v>
      </c>
      <c r="N17" s="48">
        <f>MAX($C$17:M17)+N9</f>
        <v>0</v>
      </c>
      <c r="O17" s="48">
        <f>MAX($C$17:N17)+O9</f>
        <v>0</v>
      </c>
      <c r="P17" s="48">
        <f>MAX($C$17:O17)+P9</f>
        <v>0</v>
      </c>
      <c r="Q17" s="48">
        <f>MAX($C$17:P17)+Q9</f>
        <v>0</v>
      </c>
      <c r="R17" s="48">
        <f>MAX($C$17:Q17)+R9</f>
        <v>0</v>
      </c>
      <c r="S17" s="48">
        <f>MAX($C$17:R17)+S9</f>
        <v>0</v>
      </c>
      <c r="T17" s="48">
        <f>MAX($C$17:S17)+T9</f>
        <v>0</v>
      </c>
      <c r="U17" s="48">
        <f>MAX($C$17:T17)+U9</f>
        <v>0</v>
      </c>
      <c r="V17" s="48">
        <f>MAX($C$17:U17)+V9</f>
        <v>0</v>
      </c>
      <c r="W17" s="48">
        <f>MAX($C$17:V17)+W9</f>
        <v>0</v>
      </c>
      <c r="X17" s="48">
        <f>MAX($C$17:W17)+X9</f>
        <v>0</v>
      </c>
      <c r="Y17" s="48">
        <f>MAX($C$17:X17)+Y9</f>
        <v>0</v>
      </c>
      <c r="Z17" s="48">
        <f>MAX($C$17:Y17)+Z9</f>
        <v>0</v>
      </c>
      <c r="AA17" s="48">
        <f>MAX($C$17:Z17)+AA9</f>
        <v>0</v>
      </c>
      <c r="AB17" s="48">
        <f>MAX($C$17:AA17)+AB9</f>
        <v>0</v>
      </c>
      <c r="AC17" s="48">
        <f>MAX($C$17:AB17)+AC9</f>
        <v>0</v>
      </c>
      <c r="AD17" s="48">
        <f>MAX($C$17:AC17)+AD9</f>
        <v>0</v>
      </c>
      <c r="AE17" s="48">
        <f>MAX($C$17:AD17)+AE9</f>
        <v>0</v>
      </c>
      <c r="AF17" s="48">
        <f>MAX($C$17:AE17)+AF9</f>
        <v>0</v>
      </c>
      <c r="AG17" s="48">
        <f>MAX($C$17:AF17)+AG9</f>
        <v>0</v>
      </c>
      <c r="AH17" s="48">
        <f>MAX($C$17:AG17)+AH9</f>
        <v>0</v>
      </c>
      <c r="AI17" s="48">
        <f>MAX($C$17:AH17)+AI9</f>
        <v>0</v>
      </c>
      <c r="AJ17" s="48">
        <f>MAX($C$17:AI17)+AJ9</f>
        <v>0</v>
      </c>
      <c r="AK17" s="48">
        <f>MAX($C$17:AJ17)+AK9</f>
        <v>0</v>
      </c>
      <c r="AL17" s="48">
        <f>MAX($C$17:AK17)+AL9</f>
        <v>0</v>
      </c>
      <c r="AM17" s="48">
        <f>MAX($C$17:AL17)+AM9</f>
        <v>0</v>
      </c>
      <c r="AN17" s="48">
        <f>MAX($C$17:AM17)+AN9</f>
        <v>0</v>
      </c>
      <c r="AO17" s="48">
        <f>MAX($C$17:AN17)+AO9</f>
        <v>0</v>
      </c>
      <c r="AP17" s="48">
        <f>MAX($C$17:AO17)+AP9</f>
        <v>0</v>
      </c>
      <c r="AQ17" s="48">
        <f>MAX($C$17:AP17)+AQ9</f>
        <v>0</v>
      </c>
      <c r="AR17" s="48">
        <f>MAX($C$17:AQ17)+AR9</f>
        <v>0</v>
      </c>
      <c r="AS17" s="48">
        <f>MAX($C$17:AR17)+AS9</f>
        <v>0</v>
      </c>
      <c r="AT17" s="48">
        <f>MAX($C$17:AS17)+AT9</f>
        <v>0</v>
      </c>
      <c r="AU17" s="48">
        <f>MAX($C$17:AT17)+AU9</f>
        <v>0</v>
      </c>
      <c r="AV17" s="48">
        <f>MAX($C$17:AU17)+AV9</f>
        <v>0</v>
      </c>
      <c r="AW17" s="48">
        <f>MAX($C$17:AV17)+AW9</f>
        <v>0</v>
      </c>
      <c r="AX17" s="48">
        <f>MAX($C$17:AW17)+AX9</f>
        <v>0</v>
      </c>
      <c r="AY17" s="48">
        <f>MAX($C$17:AX17)+AY9</f>
        <v>0</v>
      </c>
      <c r="AZ17" s="48">
        <f>MAX($C$17:AY17)+AZ9</f>
        <v>0</v>
      </c>
      <c r="BA17" s="48">
        <f>MAX($C$17:AZ17)+BA9</f>
        <v>0</v>
      </c>
      <c r="BB17" s="48">
        <f>MAX($C$17:BA17)+BB9</f>
        <v>0</v>
      </c>
      <c r="BC17" s="48">
        <f>MAX($C$17:BB17)+BC9</f>
        <v>0</v>
      </c>
      <c r="BD17" s="48">
        <f>MAX($C$17:BC17)+BD9</f>
        <v>0</v>
      </c>
      <c r="BE17" s="48">
        <f>MAX($C$17:BD17)+BE9</f>
        <v>0</v>
      </c>
      <c r="BF17" s="48">
        <f>MAX($C$17:BE17)+BF9</f>
        <v>0</v>
      </c>
      <c r="BG17" s="48">
        <f>MAX($C$17:BF17)+BG9</f>
        <v>0</v>
      </c>
      <c r="BH17" s="48">
        <f>MAX($C$17:BG17)+BH9</f>
        <v>0</v>
      </c>
      <c r="BI17" s="48">
        <f>MAX($C$17:BH17)+BI9</f>
        <v>0</v>
      </c>
      <c r="BJ17" s="48">
        <f>MAX($C$17:BI17)+BJ9</f>
        <v>0</v>
      </c>
      <c r="BK17" s="48">
        <f>MAX($C$17:BJ17)+BK9</f>
        <v>0</v>
      </c>
      <c r="BL17" s="48">
        <f>MAX($C$17:BK17)+BL9</f>
        <v>0</v>
      </c>
      <c r="BM17" s="48">
        <f>MAX($C$17:BL17)+BM9</f>
        <v>0</v>
      </c>
      <c r="BN17" s="48">
        <f>MAX($C$17:BM17)+BN9</f>
        <v>0</v>
      </c>
      <c r="BO17" s="48">
        <f>MAX($C$17:BN17)+BO9</f>
        <v>0</v>
      </c>
      <c r="BP17" s="48">
        <f>MAX($C$17:BO17)+BP9</f>
        <v>0</v>
      </c>
      <c r="BQ17" s="48">
        <f>MAX($C$17:BP17)+BQ9</f>
        <v>0</v>
      </c>
      <c r="BR17" s="48">
        <f>MAX($C$17:BQ17)+BR9</f>
        <v>0</v>
      </c>
      <c r="BS17" s="48">
        <f>MAX($C$17:BR17)+BS9</f>
        <v>0</v>
      </c>
      <c r="BT17" s="48">
        <f>MAX($C$17:BS17)+BT9</f>
        <v>0</v>
      </c>
      <c r="BU17" s="48">
        <f>MAX($C$17:BT17)+BU9</f>
        <v>0</v>
      </c>
      <c r="BV17" s="48">
        <f>MAX($C$17:BU17)+BV9</f>
        <v>0</v>
      </c>
      <c r="BW17" s="48">
        <f>MAX($C$17:BV17)+BW9</f>
        <v>0</v>
      </c>
      <c r="BX17" s="48">
        <f>MAX($C$17:BW17)+BX9</f>
        <v>0</v>
      </c>
      <c r="BY17" s="48">
        <f>MAX($C$17:BX17)+BY9</f>
        <v>0</v>
      </c>
      <c r="BZ17" s="48">
        <f>MAX($C$17:BY17)+BZ9</f>
        <v>0</v>
      </c>
      <c r="CA17" s="48">
        <f>MAX($C$17:BZ17)+CA9</f>
        <v>0</v>
      </c>
      <c r="CB17" s="48">
        <f>MAX($C$17:CA17)+CB9</f>
        <v>0</v>
      </c>
      <c r="CC17" s="48">
        <f>MAX($C$17:CB17)+CC9</f>
        <v>0</v>
      </c>
      <c r="CD17" s="48">
        <f>MAX($C$17:CC17)+CD9</f>
        <v>0</v>
      </c>
      <c r="CE17" s="48">
        <f>MAX($C$17:CD17)+CE9</f>
        <v>0</v>
      </c>
      <c r="CF17" s="48">
        <f>MAX($C$17:CE17)+CF9</f>
        <v>0</v>
      </c>
      <c r="CG17" s="48">
        <f>MAX($C$17:CF17)+CG9</f>
        <v>0</v>
      </c>
      <c r="CH17" s="48">
        <f>MAX($C$17:CG17)+CH9</f>
        <v>0</v>
      </c>
      <c r="CI17" s="48">
        <f>MAX($C$17:CH17)+CI9</f>
        <v>0</v>
      </c>
      <c r="CJ17" s="48">
        <f>MAX($C$17:CI17)+CJ9</f>
        <v>0</v>
      </c>
      <c r="CK17" s="48">
        <f>MAX($C$17:CJ17)+CK9</f>
        <v>0</v>
      </c>
      <c r="CL17" s="48">
        <f>MAX($C$17:CK17)+CL9</f>
        <v>0</v>
      </c>
      <c r="CM17" s="48">
        <f>MAX($C$17:CL17)+CM9</f>
        <v>0</v>
      </c>
      <c r="CN17" s="48">
        <f>MAX($C$17:CM17)+CN9</f>
        <v>0</v>
      </c>
      <c r="CO17" s="48">
        <f>MAX($C$17:CN17)+CO9</f>
        <v>0</v>
      </c>
      <c r="CP17" s="48">
        <f>MAX($C$17:CO17)+CP9</f>
        <v>0</v>
      </c>
      <c r="CQ17" s="48">
        <f>MAX($C$17:CP17)+CQ9</f>
        <v>0</v>
      </c>
      <c r="CR17" s="48">
        <f>MAX($C$17:CQ17)+CR9</f>
        <v>0</v>
      </c>
      <c r="CS17" s="48">
        <f>MAX($C$17:CR17)+CS9</f>
        <v>0</v>
      </c>
      <c r="CT17" s="48">
        <f>MAX($C$17:CS17)+CT9</f>
        <v>0</v>
      </c>
      <c r="CU17" s="48">
        <f>MAX($C$17:CT17)+CU9</f>
        <v>0</v>
      </c>
      <c r="CV17" s="48">
        <f>MAX($C$17:CU17)+CV9</f>
        <v>0</v>
      </c>
      <c r="CW17" s="48">
        <f>MAX($C$17:CV17)+CW9</f>
        <v>0</v>
      </c>
      <c r="CX17" s="48">
        <f>MAX($C$17:CW17)+CX9</f>
        <v>0</v>
      </c>
      <c r="CY17" s="49"/>
      <c r="CZ17" s="41" t="s">
        <v>36</v>
      </c>
      <c r="DA17" s="31">
        <v>5.0999999999999996</v>
      </c>
      <c r="DB17" s="32" t="s">
        <v>37</v>
      </c>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row>
    <row r="18" spans="1:193" s="5" customFormat="1" ht="63" customHeight="1" x14ac:dyDescent="0.3">
      <c r="A18" s="39" t="s">
        <v>38</v>
      </c>
      <c r="B18" s="50"/>
      <c r="C18" s="44">
        <f t="shared" ref="C18:AH18" si="14">IF(C10&gt;0,C13-C17,0)</f>
        <v>0</v>
      </c>
      <c r="D18" s="44">
        <f t="shared" si="14"/>
        <v>0</v>
      </c>
      <c r="E18" s="44">
        <f t="shared" si="14"/>
        <v>0</v>
      </c>
      <c r="F18" s="44">
        <f t="shared" si="14"/>
        <v>0</v>
      </c>
      <c r="G18" s="44">
        <f t="shared" si="14"/>
        <v>0</v>
      </c>
      <c r="H18" s="44">
        <f t="shared" si="14"/>
        <v>0</v>
      </c>
      <c r="I18" s="44">
        <f t="shared" si="14"/>
        <v>0</v>
      </c>
      <c r="J18" s="44">
        <f t="shared" si="14"/>
        <v>0</v>
      </c>
      <c r="K18" s="44">
        <f t="shared" si="14"/>
        <v>0</v>
      </c>
      <c r="L18" s="44">
        <f t="shared" si="14"/>
        <v>0</v>
      </c>
      <c r="M18" s="44">
        <f t="shared" si="14"/>
        <v>0</v>
      </c>
      <c r="N18" s="44">
        <f t="shared" si="14"/>
        <v>0</v>
      </c>
      <c r="O18" s="44">
        <f t="shared" si="14"/>
        <v>0</v>
      </c>
      <c r="P18" s="44">
        <f t="shared" si="14"/>
        <v>0</v>
      </c>
      <c r="Q18" s="44">
        <f t="shared" si="14"/>
        <v>0</v>
      </c>
      <c r="R18" s="44">
        <f t="shared" si="14"/>
        <v>0</v>
      </c>
      <c r="S18" s="44">
        <f t="shared" si="14"/>
        <v>0</v>
      </c>
      <c r="T18" s="44">
        <f t="shared" si="14"/>
        <v>0</v>
      </c>
      <c r="U18" s="44">
        <f t="shared" si="14"/>
        <v>0</v>
      </c>
      <c r="V18" s="44">
        <f t="shared" si="14"/>
        <v>0</v>
      </c>
      <c r="W18" s="44">
        <f t="shared" si="14"/>
        <v>0</v>
      </c>
      <c r="X18" s="44">
        <f t="shared" si="14"/>
        <v>0</v>
      </c>
      <c r="Y18" s="44">
        <f t="shared" si="14"/>
        <v>0</v>
      </c>
      <c r="Z18" s="44">
        <f t="shared" si="14"/>
        <v>0</v>
      </c>
      <c r="AA18" s="44">
        <f t="shared" si="14"/>
        <v>0</v>
      </c>
      <c r="AB18" s="44">
        <f t="shared" si="14"/>
        <v>0</v>
      </c>
      <c r="AC18" s="44">
        <f t="shared" si="14"/>
        <v>0</v>
      </c>
      <c r="AD18" s="44">
        <f t="shared" si="14"/>
        <v>0</v>
      </c>
      <c r="AE18" s="44">
        <f t="shared" si="14"/>
        <v>0</v>
      </c>
      <c r="AF18" s="44">
        <f t="shared" si="14"/>
        <v>0</v>
      </c>
      <c r="AG18" s="44">
        <f t="shared" si="14"/>
        <v>0</v>
      </c>
      <c r="AH18" s="44">
        <f t="shared" si="14"/>
        <v>0</v>
      </c>
      <c r="AI18" s="44">
        <f t="shared" ref="AI18:BN18" si="15">IF(AI10&gt;0,AI13-AI17,0)</f>
        <v>0</v>
      </c>
      <c r="AJ18" s="44">
        <f t="shared" si="15"/>
        <v>0</v>
      </c>
      <c r="AK18" s="44">
        <f t="shared" si="15"/>
        <v>0</v>
      </c>
      <c r="AL18" s="44">
        <f t="shared" si="15"/>
        <v>0</v>
      </c>
      <c r="AM18" s="44">
        <f t="shared" si="15"/>
        <v>0</v>
      </c>
      <c r="AN18" s="44">
        <f t="shared" si="15"/>
        <v>0</v>
      </c>
      <c r="AO18" s="44">
        <f t="shared" si="15"/>
        <v>0</v>
      </c>
      <c r="AP18" s="44">
        <f t="shared" si="15"/>
        <v>0</v>
      </c>
      <c r="AQ18" s="44">
        <f t="shared" si="15"/>
        <v>0</v>
      </c>
      <c r="AR18" s="44">
        <f t="shared" si="15"/>
        <v>0</v>
      </c>
      <c r="AS18" s="44">
        <f t="shared" si="15"/>
        <v>0</v>
      </c>
      <c r="AT18" s="44">
        <f t="shared" si="15"/>
        <v>0</v>
      </c>
      <c r="AU18" s="44">
        <f t="shared" si="15"/>
        <v>0</v>
      </c>
      <c r="AV18" s="44">
        <f t="shared" si="15"/>
        <v>0</v>
      </c>
      <c r="AW18" s="44">
        <f t="shared" si="15"/>
        <v>0</v>
      </c>
      <c r="AX18" s="44">
        <f t="shared" si="15"/>
        <v>0</v>
      </c>
      <c r="AY18" s="44">
        <f t="shared" si="15"/>
        <v>0</v>
      </c>
      <c r="AZ18" s="44">
        <f t="shared" si="15"/>
        <v>0</v>
      </c>
      <c r="BA18" s="44">
        <f t="shared" si="15"/>
        <v>0</v>
      </c>
      <c r="BB18" s="44">
        <f t="shared" si="15"/>
        <v>0</v>
      </c>
      <c r="BC18" s="44">
        <f t="shared" si="15"/>
        <v>0</v>
      </c>
      <c r="BD18" s="44">
        <f t="shared" si="15"/>
        <v>0</v>
      </c>
      <c r="BE18" s="44">
        <f t="shared" si="15"/>
        <v>0</v>
      </c>
      <c r="BF18" s="44">
        <f t="shared" si="15"/>
        <v>0</v>
      </c>
      <c r="BG18" s="44">
        <f t="shared" si="15"/>
        <v>0</v>
      </c>
      <c r="BH18" s="44">
        <f t="shared" si="15"/>
        <v>0</v>
      </c>
      <c r="BI18" s="44">
        <f t="shared" si="15"/>
        <v>0</v>
      </c>
      <c r="BJ18" s="44">
        <f t="shared" si="15"/>
        <v>0</v>
      </c>
      <c r="BK18" s="44">
        <f t="shared" si="15"/>
        <v>0</v>
      </c>
      <c r="BL18" s="44">
        <f t="shared" si="15"/>
        <v>0</v>
      </c>
      <c r="BM18" s="44">
        <f t="shared" si="15"/>
        <v>0</v>
      </c>
      <c r="BN18" s="44">
        <f t="shared" si="15"/>
        <v>0</v>
      </c>
      <c r="BO18" s="44">
        <f t="shared" ref="BO18:CT18" si="16">IF(BO10&gt;0,BO13-BO17,0)</f>
        <v>0</v>
      </c>
      <c r="BP18" s="44">
        <f t="shared" si="16"/>
        <v>0</v>
      </c>
      <c r="BQ18" s="44">
        <f t="shared" si="16"/>
        <v>0</v>
      </c>
      <c r="BR18" s="44">
        <f t="shared" si="16"/>
        <v>0</v>
      </c>
      <c r="BS18" s="44">
        <f t="shared" si="16"/>
        <v>0</v>
      </c>
      <c r="BT18" s="44">
        <f t="shared" si="16"/>
        <v>0</v>
      </c>
      <c r="BU18" s="44">
        <f t="shared" si="16"/>
        <v>0</v>
      </c>
      <c r="BV18" s="44">
        <f t="shared" si="16"/>
        <v>0</v>
      </c>
      <c r="BW18" s="44">
        <f t="shared" si="16"/>
        <v>0</v>
      </c>
      <c r="BX18" s="44">
        <f t="shared" si="16"/>
        <v>0</v>
      </c>
      <c r="BY18" s="44">
        <f t="shared" si="16"/>
        <v>0</v>
      </c>
      <c r="BZ18" s="44">
        <f t="shared" si="16"/>
        <v>0</v>
      </c>
      <c r="CA18" s="44">
        <f t="shared" si="16"/>
        <v>0</v>
      </c>
      <c r="CB18" s="44">
        <f t="shared" si="16"/>
        <v>0</v>
      </c>
      <c r="CC18" s="44">
        <f t="shared" si="16"/>
        <v>0</v>
      </c>
      <c r="CD18" s="44">
        <f t="shared" si="16"/>
        <v>0</v>
      </c>
      <c r="CE18" s="44">
        <f t="shared" si="16"/>
        <v>0</v>
      </c>
      <c r="CF18" s="44">
        <f t="shared" si="16"/>
        <v>0</v>
      </c>
      <c r="CG18" s="44">
        <f t="shared" si="16"/>
        <v>0</v>
      </c>
      <c r="CH18" s="44">
        <f t="shared" si="16"/>
        <v>0</v>
      </c>
      <c r="CI18" s="44">
        <f t="shared" si="16"/>
        <v>0</v>
      </c>
      <c r="CJ18" s="44">
        <f t="shared" si="16"/>
        <v>0</v>
      </c>
      <c r="CK18" s="44">
        <f t="shared" si="16"/>
        <v>0</v>
      </c>
      <c r="CL18" s="44">
        <f t="shared" si="16"/>
        <v>0</v>
      </c>
      <c r="CM18" s="44">
        <f t="shared" si="16"/>
        <v>0</v>
      </c>
      <c r="CN18" s="44">
        <f t="shared" si="16"/>
        <v>0</v>
      </c>
      <c r="CO18" s="44">
        <f t="shared" si="16"/>
        <v>0</v>
      </c>
      <c r="CP18" s="44">
        <f t="shared" si="16"/>
        <v>0</v>
      </c>
      <c r="CQ18" s="44">
        <f t="shared" si="16"/>
        <v>0</v>
      </c>
      <c r="CR18" s="44">
        <f t="shared" si="16"/>
        <v>0</v>
      </c>
      <c r="CS18" s="44">
        <f t="shared" si="16"/>
        <v>0</v>
      </c>
      <c r="CT18" s="44">
        <f t="shared" si="16"/>
        <v>0</v>
      </c>
      <c r="CU18" s="44">
        <f t="shared" ref="CU18:CX18" si="17">IF(CU10&gt;0,CU13-CU17,0)</f>
        <v>0</v>
      </c>
      <c r="CV18" s="44">
        <f t="shared" si="17"/>
        <v>0</v>
      </c>
      <c r="CW18" s="44">
        <f t="shared" si="17"/>
        <v>0</v>
      </c>
      <c r="CX18" s="44">
        <f t="shared" si="17"/>
        <v>0</v>
      </c>
      <c r="CY18" s="45"/>
      <c r="CZ18" s="41" t="s">
        <v>39</v>
      </c>
      <c r="DA18" s="31">
        <v>5.0999999999999996</v>
      </c>
      <c r="DB18" s="9" t="s">
        <v>40</v>
      </c>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row>
    <row r="19" spans="1:193" s="5" customFormat="1" ht="45.75" customHeight="1" x14ac:dyDescent="0.3">
      <c r="A19" s="39" t="s">
        <v>41</v>
      </c>
      <c r="B19" s="50"/>
      <c r="C19" s="44">
        <f>C18</f>
        <v>0</v>
      </c>
      <c r="D19" s="44">
        <f>IF(D10&gt;0,D18-SUM($C$19:C19),0)</f>
        <v>0</v>
      </c>
      <c r="E19" s="44">
        <f>IF(E10&gt;0,E18-SUM($C$19:D19),0)</f>
        <v>0</v>
      </c>
      <c r="F19" s="44">
        <f>IF(F10&gt;0,F18-SUM($C$19:E19),0)</f>
        <v>0</v>
      </c>
      <c r="G19" s="44">
        <f>IF(G10&gt;0,G18-SUM($C$19:F19),0)</f>
        <v>0</v>
      </c>
      <c r="H19" s="44">
        <f>IF(H10&gt;0,H18-SUM($C$19:G19),0)</f>
        <v>0</v>
      </c>
      <c r="I19" s="44">
        <f>IF(I10&gt;0,I18-SUM($C$19:H19),0)</f>
        <v>0</v>
      </c>
      <c r="J19" s="44">
        <f>IF(J10&gt;0,J18-SUM($C$19:I19),0)</f>
        <v>0</v>
      </c>
      <c r="K19" s="44">
        <f>IF(K10&gt;0,K18-SUM($C$19:J19),0)</f>
        <v>0</v>
      </c>
      <c r="L19" s="44">
        <f>IF(L10&gt;0,L18-SUM($C$19:K19),0)</f>
        <v>0</v>
      </c>
      <c r="M19" s="44">
        <f>IF(M10&gt;0,M18-SUM($C$19:L19),0)</f>
        <v>0</v>
      </c>
      <c r="N19" s="44">
        <f>IF(N10&gt;0,N18-SUM($C$19:M19),0)</f>
        <v>0</v>
      </c>
      <c r="O19" s="44">
        <f>IF(O10&gt;0,O18-SUM($C$19:N19),0)</f>
        <v>0</v>
      </c>
      <c r="P19" s="44">
        <f>IF(P10&gt;0,P18-SUM($C$19:O19),0)</f>
        <v>0</v>
      </c>
      <c r="Q19" s="44">
        <f>IF(Q10&gt;0,Q18-SUM($C$19:P19),0)</f>
        <v>0</v>
      </c>
      <c r="R19" s="44">
        <f>IF(R10&gt;0,R18-SUM($C$19:Q19),0)</f>
        <v>0</v>
      </c>
      <c r="S19" s="44">
        <f>IF(S10&gt;0,S18-SUM($C$19:R19),0)</f>
        <v>0</v>
      </c>
      <c r="T19" s="44">
        <f>IF(T10&gt;0,T18-SUM($C$19:S19),0)</f>
        <v>0</v>
      </c>
      <c r="U19" s="44">
        <f>IF(U10&gt;0,U18-SUM($C$19:T19),0)</f>
        <v>0</v>
      </c>
      <c r="V19" s="44">
        <f>IF(V10&gt;0,V18-SUM($C$19:U19),0)</f>
        <v>0</v>
      </c>
      <c r="W19" s="44">
        <f>IF(W10&gt;0,W18-SUM($C$19:V19),0)</f>
        <v>0</v>
      </c>
      <c r="X19" s="44">
        <f>IF(X10&gt;0,X18-SUM($C$19:W19),0)</f>
        <v>0</v>
      </c>
      <c r="Y19" s="44">
        <f>IF(Y10&gt;0,Y18-SUM($C$19:X19),0)</f>
        <v>0</v>
      </c>
      <c r="Z19" s="44">
        <f>IF(Z10&gt;0,Z18-SUM($C$19:Y19),0)</f>
        <v>0</v>
      </c>
      <c r="AA19" s="44">
        <f>IF(AA10&gt;0,AA18-SUM($C$19:Z19),0)</f>
        <v>0</v>
      </c>
      <c r="AB19" s="44">
        <f>IF(AB10&gt;0,AB18-SUM($C$19:AA19),0)</f>
        <v>0</v>
      </c>
      <c r="AC19" s="44">
        <f>IF(AC10&gt;0,AC18-SUM($C$19:AB19),0)</f>
        <v>0</v>
      </c>
      <c r="AD19" s="44">
        <f>IF(AD10&gt;0,AD18-SUM($C$19:AC19),0)</f>
        <v>0</v>
      </c>
      <c r="AE19" s="44">
        <f>IF(AE10&gt;0,AE18-SUM($C$19:AD19),0)</f>
        <v>0</v>
      </c>
      <c r="AF19" s="44">
        <f>IF(AF10&gt;0,AF18-SUM($C$19:AE19),0)</f>
        <v>0</v>
      </c>
      <c r="AG19" s="44">
        <f>IF(AG10&gt;0,AG18-SUM($C$19:AF19),0)</f>
        <v>0</v>
      </c>
      <c r="AH19" s="44">
        <f>IF(AH10&gt;0,AH18-SUM($C$19:AG19),0)</f>
        <v>0</v>
      </c>
      <c r="AI19" s="44">
        <f>IF(AI10&gt;0,AI18-SUM($C$19:AH19),0)</f>
        <v>0</v>
      </c>
      <c r="AJ19" s="44">
        <f>IF(AJ10&gt;0,AJ18-SUM($C$19:AI19),0)</f>
        <v>0</v>
      </c>
      <c r="AK19" s="44">
        <f>IF(AK10&gt;0,AK18-SUM($C$19:AJ19),0)</f>
        <v>0</v>
      </c>
      <c r="AL19" s="44">
        <f>IF(AL10&gt;0,AL18-SUM($C$19:AK19),0)</f>
        <v>0</v>
      </c>
      <c r="AM19" s="44">
        <f>IF(AM10&gt;0,AM18-SUM($C$19:AL19),0)</f>
        <v>0</v>
      </c>
      <c r="AN19" s="44">
        <f>IF(AN10&gt;0,AN18-SUM($C$19:AM19),0)</f>
        <v>0</v>
      </c>
      <c r="AO19" s="44">
        <f>IF(AO10&gt;0,AO18-SUM($C$19:AN19),0)</f>
        <v>0</v>
      </c>
      <c r="AP19" s="44">
        <f>IF(AP10&gt;0,AP18-SUM($C$19:AO19),0)</f>
        <v>0</v>
      </c>
      <c r="AQ19" s="44">
        <f>IF(AQ10&gt;0,AQ18-SUM($C$19:AP19),0)</f>
        <v>0</v>
      </c>
      <c r="AR19" s="44">
        <f>IF(AR10&gt;0,AR18-SUM($C$19:AQ19),0)</f>
        <v>0</v>
      </c>
      <c r="AS19" s="44">
        <f>IF(AS10&gt;0,AS18-SUM($C$19:AR19),0)</f>
        <v>0</v>
      </c>
      <c r="AT19" s="44">
        <f>IF(AT10&gt;0,AT18-SUM($C$19:AS19),0)</f>
        <v>0</v>
      </c>
      <c r="AU19" s="44">
        <f>IF(AU10&gt;0,AU18-SUM($C$19:AT19),0)</f>
        <v>0</v>
      </c>
      <c r="AV19" s="44">
        <f>IF(AV10&gt;0,AV18-SUM($C$19:AU19),0)</f>
        <v>0</v>
      </c>
      <c r="AW19" s="44">
        <f>IF(AW10&gt;0,AW18-SUM($C$19:AV19),0)</f>
        <v>0</v>
      </c>
      <c r="AX19" s="44">
        <f>IF(AX10&gt;0,AX18-SUM($C$19:AW19),0)</f>
        <v>0</v>
      </c>
      <c r="AY19" s="44">
        <f>IF(AY10&gt;0,AY18-SUM($C$19:AX19),0)</f>
        <v>0</v>
      </c>
      <c r="AZ19" s="44">
        <f>IF(AZ10&gt;0,AZ18-SUM($C$19:AY19),0)</f>
        <v>0</v>
      </c>
      <c r="BA19" s="44">
        <f>IF(BA10&gt;0,BA18-SUM($C$19:AZ19),0)</f>
        <v>0</v>
      </c>
      <c r="BB19" s="44">
        <f>IF(BB10&gt;0,BB18-SUM($C$19:BA19),0)</f>
        <v>0</v>
      </c>
      <c r="BC19" s="44">
        <f>IF(BC10&gt;0,BC18-SUM($C$19:BB19),0)</f>
        <v>0</v>
      </c>
      <c r="BD19" s="44">
        <f>IF(BD10&gt;0,BD18-SUM($C$19:BC19),0)</f>
        <v>0</v>
      </c>
      <c r="BE19" s="44">
        <f>IF(BE10&gt;0,BE18-SUM($C$19:BD19),0)</f>
        <v>0</v>
      </c>
      <c r="BF19" s="44">
        <f>IF(BF10&gt;0,BF18-SUM($C$19:BE19),0)</f>
        <v>0</v>
      </c>
      <c r="BG19" s="44">
        <f>IF(BG10&gt;0,BG18-SUM($C$19:BF19),0)</f>
        <v>0</v>
      </c>
      <c r="BH19" s="44">
        <f>IF(BH10&gt;0,BH18-SUM($C$19:BG19),0)</f>
        <v>0</v>
      </c>
      <c r="BI19" s="44">
        <f>IF(BI10&gt;0,BI18-SUM($C$19:BH19),0)</f>
        <v>0</v>
      </c>
      <c r="BJ19" s="44">
        <f>IF(BJ10&gt;0,BJ18-SUM($C$19:BI19),0)</f>
        <v>0</v>
      </c>
      <c r="BK19" s="44">
        <f>IF(BK10&gt;0,BK18-SUM($C$19:BJ19),0)</f>
        <v>0</v>
      </c>
      <c r="BL19" s="44">
        <f>IF(BL10&gt;0,BL18-SUM($C$19:BK19),0)</f>
        <v>0</v>
      </c>
      <c r="BM19" s="44">
        <f>IF(BM10&gt;0,BM18-SUM($C$19:BL19),0)</f>
        <v>0</v>
      </c>
      <c r="BN19" s="44">
        <f>IF(BN10&gt;0,BN18-SUM($C$19:BM19),0)</f>
        <v>0</v>
      </c>
      <c r="BO19" s="44">
        <f>IF(BO10&gt;0,BO18-SUM($C$19:BN19),0)</f>
        <v>0</v>
      </c>
      <c r="BP19" s="44">
        <f>IF(BP10&gt;0,BP18-SUM($C$19:BO19),0)</f>
        <v>0</v>
      </c>
      <c r="BQ19" s="44">
        <f>IF(BQ10&gt;0,BQ18-SUM($C$19:BP19),0)</f>
        <v>0</v>
      </c>
      <c r="BR19" s="44">
        <f>IF(BR10&gt;0,BR18-SUM($C$19:BQ19),0)</f>
        <v>0</v>
      </c>
      <c r="BS19" s="44">
        <f>IF(BS10&gt;0,BS18-SUM($C$19:BR19),0)</f>
        <v>0</v>
      </c>
      <c r="BT19" s="44">
        <f>IF(BT10&gt;0,BT18-SUM($C$19:BS19),0)</f>
        <v>0</v>
      </c>
      <c r="BU19" s="44">
        <f>IF(BU10&gt;0,BU18-SUM($C$19:BT19),0)</f>
        <v>0</v>
      </c>
      <c r="BV19" s="44">
        <f>IF(BV10&gt;0,BV18-SUM($C$19:BU19),0)</f>
        <v>0</v>
      </c>
      <c r="BW19" s="44">
        <f>IF(BW10&gt;0,BW18-SUM($C$19:BV19),0)</f>
        <v>0</v>
      </c>
      <c r="BX19" s="44">
        <f>IF(BX10&gt;0,BX18-SUM($C$19:BW19),0)</f>
        <v>0</v>
      </c>
      <c r="BY19" s="44">
        <f>IF(BY10&gt;0,BY18-SUM($C$19:BX19),0)</f>
        <v>0</v>
      </c>
      <c r="BZ19" s="44">
        <f>IF(BZ10&gt;0,BZ18-SUM($C$19:BY19),0)</f>
        <v>0</v>
      </c>
      <c r="CA19" s="44">
        <f>IF(CA10&gt;0,CA18-SUM($C$19:BZ19),0)</f>
        <v>0</v>
      </c>
      <c r="CB19" s="44">
        <f>IF(CB10&gt;0,CB18-SUM($C$19:CA19),0)</f>
        <v>0</v>
      </c>
      <c r="CC19" s="44">
        <f>IF(CC10&gt;0,CC18-SUM($C$19:CB19),0)</f>
        <v>0</v>
      </c>
      <c r="CD19" s="44">
        <f>IF(CD10&gt;0,CD18-SUM($C$19:CC19),0)</f>
        <v>0</v>
      </c>
      <c r="CE19" s="44">
        <f>IF(CE10&gt;0,CE18-SUM($C$19:CD19),0)</f>
        <v>0</v>
      </c>
      <c r="CF19" s="44">
        <f>IF(CF10&gt;0,CF18-SUM($C$19:CE19),0)</f>
        <v>0</v>
      </c>
      <c r="CG19" s="44">
        <f>IF(CG10&gt;0,CG18-SUM($C$19:CF19),0)</f>
        <v>0</v>
      </c>
      <c r="CH19" s="44">
        <f>IF(CH10&gt;0,CH18-SUM($C$19:CG19),0)</f>
        <v>0</v>
      </c>
      <c r="CI19" s="44">
        <f>IF(CI10&gt;0,CI18-SUM($C$19:CH19),0)</f>
        <v>0</v>
      </c>
      <c r="CJ19" s="44">
        <f>IF(CJ10&gt;0,CJ18-SUM($C$19:CI19),0)</f>
        <v>0</v>
      </c>
      <c r="CK19" s="44">
        <f>IF(CK10&gt;0,CK18-SUM($C$19:CJ19),0)</f>
        <v>0</v>
      </c>
      <c r="CL19" s="44">
        <f>IF(CL10&gt;0,CL18-SUM($C$19:CK19),0)</f>
        <v>0</v>
      </c>
      <c r="CM19" s="44">
        <f>IF(CM10&gt;0,CM18-SUM($C$19:CL19),0)</f>
        <v>0</v>
      </c>
      <c r="CN19" s="44">
        <f>IF(CN10&gt;0,CN18-SUM($C$19:CM19),0)</f>
        <v>0</v>
      </c>
      <c r="CO19" s="44">
        <f>IF(CO10&gt;0,CO18-SUM($C$19:CN19),0)</f>
        <v>0</v>
      </c>
      <c r="CP19" s="44">
        <f>IF(CP10&gt;0,CP18-SUM($C$19:CO19),0)</f>
        <v>0</v>
      </c>
      <c r="CQ19" s="44">
        <f>IF(CQ10&gt;0,CQ18-SUM($C$19:CP19),0)</f>
        <v>0</v>
      </c>
      <c r="CR19" s="44">
        <f>IF(CR10&gt;0,CR18-SUM($C$19:CQ19),0)</f>
        <v>0</v>
      </c>
      <c r="CS19" s="44">
        <f>IF(CS10&gt;0,CS18-SUM($C$19:CR19),0)</f>
        <v>0</v>
      </c>
      <c r="CT19" s="44">
        <f>IF(CT10&gt;0,CT18-SUM($C$19:CS19),0)</f>
        <v>0</v>
      </c>
      <c r="CU19" s="44">
        <f>IF(CU10&gt;0,CU18-SUM($C$19:CT19),0)</f>
        <v>0</v>
      </c>
      <c r="CV19" s="44">
        <f>IF(CV10&gt;0,CV18-SUM($C$19:CU19),0)</f>
        <v>0</v>
      </c>
      <c r="CW19" s="44">
        <f>IF(CW10&gt;0,CW18-SUM($C$19:CV19),0)</f>
        <v>0</v>
      </c>
      <c r="CX19" s="44">
        <f>IF(CX10&gt;0,CX18-SUM($C$19:CW19),0)</f>
        <v>0</v>
      </c>
      <c r="CY19" s="45"/>
      <c r="CZ19" s="51" t="s">
        <v>42</v>
      </c>
      <c r="DA19" s="31"/>
      <c r="DB19" s="9"/>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row>
    <row r="20" spans="1:193" s="14" customFormat="1" ht="26.25" customHeight="1" x14ac:dyDescent="0.35">
      <c r="A20" s="222" t="s">
        <v>43</v>
      </c>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c r="BT20" s="223"/>
      <c r="BU20" s="223"/>
      <c r="BV20" s="223"/>
      <c r="BW20" s="223"/>
      <c r="BX20" s="223"/>
      <c r="BY20" s="223"/>
      <c r="BZ20" s="223"/>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52"/>
      <c r="DA20" s="52"/>
      <c r="DB20" s="15"/>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4"/>
      <c r="FU20" s="54"/>
      <c r="FV20" s="54"/>
      <c r="FW20" s="54"/>
      <c r="FX20" s="54"/>
      <c r="FY20" s="54"/>
      <c r="FZ20" s="54"/>
      <c r="GA20" s="54"/>
      <c r="GB20" s="54"/>
      <c r="GC20" s="54"/>
      <c r="GD20" s="54"/>
      <c r="GE20" s="54"/>
      <c r="GF20" s="54"/>
      <c r="GG20" s="54"/>
      <c r="GH20" s="54"/>
      <c r="GI20" s="54"/>
      <c r="GJ20" s="54"/>
      <c r="GK20" s="54"/>
    </row>
    <row r="21" spans="1:193" s="192" customFormat="1" ht="56.15" customHeight="1" x14ac:dyDescent="0.35">
      <c r="A21" s="224" t="s">
        <v>44</v>
      </c>
      <c r="B21" s="50"/>
      <c r="C21" s="197"/>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229" t="s">
        <v>45</v>
      </c>
      <c r="DA21" s="32">
        <v>5.4</v>
      </c>
      <c r="DB21" s="195" t="s">
        <v>46</v>
      </c>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191"/>
      <c r="FU21" s="191"/>
      <c r="FV21" s="191"/>
      <c r="FW21" s="191"/>
      <c r="FX21" s="191"/>
      <c r="FY21" s="191"/>
      <c r="FZ21" s="191"/>
      <c r="GA21" s="191"/>
      <c r="GB21" s="191"/>
      <c r="GC21" s="191"/>
      <c r="GD21" s="191"/>
      <c r="GE21" s="191"/>
      <c r="GF21" s="191"/>
      <c r="GG21" s="191"/>
      <c r="GH21" s="191"/>
      <c r="GI21" s="191"/>
      <c r="GJ21" s="191"/>
      <c r="GK21" s="191"/>
    </row>
    <row r="22" spans="1:193" s="192" customFormat="1" ht="36" customHeight="1" x14ac:dyDescent="0.35">
      <c r="A22" s="225" t="s">
        <v>47</v>
      </c>
      <c r="B22" s="50"/>
      <c r="C22" s="198">
        <f>'HWP C Línea de Base'!$D$19</f>
        <v>0</v>
      </c>
      <c r="D22" s="196">
        <f>'HWP C Línea de Base'!$D$19</f>
        <v>0</v>
      </c>
      <c r="E22" s="196">
        <f>'HWP C Línea de Base'!$D$19</f>
        <v>0</v>
      </c>
      <c r="F22" s="196">
        <f>'HWP C Línea de Base'!$D$19</f>
        <v>0</v>
      </c>
      <c r="G22" s="196">
        <f>'HWP C Línea de Base'!$D$19</f>
        <v>0</v>
      </c>
      <c r="H22" s="196">
        <f>'HWP C Línea de Base'!$D$19</f>
        <v>0</v>
      </c>
      <c r="I22" s="196">
        <f>'HWP C Línea de Base'!$D$19</f>
        <v>0</v>
      </c>
      <c r="J22" s="196">
        <f>'HWP C Línea de Base'!$D$19</f>
        <v>0</v>
      </c>
      <c r="K22" s="196">
        <f>'HWP C Línea de Base'!$D$19</f>
        <v>0</v>
      </c>
      <c r="L22" s="196">
        <f>'HWP C Línea de Base'!$D$19</f>
        <v>0</v>
      </c>
      <c r="M22" s="196">
        <f>'HWP C Línea de Base'!$D$19</f>
        <v>0</v>
      </c>
      <c r="N22" s="196">
        <f>'HWP C Línea de Base'!$D$19</f>
        <v>0</v>
      </c>
      <c r="O22" s="196">
        <f>'HWP C Línea de Base'!$D$19</f>
        <v>0</v>
      </c>
      <c r="P22" s="196">
        <f>'HWP C Línea de Base'!$D$19</f>
        <v>0</v>
      </c>
      <c r="Q22" s="196">
        <f>'HWP C Línea de Base'!$D$19</f>
        <v>0</v>
      </c>
      <c r="R22" s="196">
        <f>'HWP C Línea de Base'!$D$19</f>
        <v>0</v>
      </c>
      <c r="S22" s="196">
        <f>'HWP C Línea de Base'!$D$19</f>
        <v>0</v>
      </c>
      <c r="T22" s="196">
        <f>'HWP C Línea de Base'!$D$19</f>
        <v>0</v>
      </c>
      <c r="U22" s="196">
        <f>'HWP C Línea de Base'!$D$19</f>
        <v>0</v>
      </c>
      <c r="V22" s="196">
        <f>'HWP C Línea de Base'!$D$19</f>
        <v>0</v>
      </c>
      <c r="W22" s="196">
        <f>'HWP C Línea de Base'!$D$19</f>
        <v>0</v>
      </c>
      <c r="X22" s="196">
        <f>'HWP C Línea de Base'!$D$19</f>
        <v>0</v>
      </c>
      <c r="Y22" s="196">
        <f>'HWP C Línea de Base'!$D$19</f>
        <v>0</v>
      </c>
      <c r="Z22" s="196">
        <f>'HWP C Línea de Base'!$D$19</f>
        <v>0</v>
      </c>
      <c r="AA22" s="196">
        <f>'HWP C Línea de Base'!$D$19</f>
        <v>0</v>
      </c>
      <c r="AB22" s="196">
        <f>'HWP C Línea de Base'!$D$19</f>
        <v>0</v>
      </c>
      <c r="AC22" s="196">
        <f>'HWP C Línea de Base'!$D$19</f>
        <v>0</v>
      </c>
      <c r="AD22" s="196">
        <f>'HWP C Línea de Base'!$D$19</f>
        <v>0</v>
      </c>
      <c r="AE22" s="196">
        <f>'HWP C Línea de Base'!$D$19</f>
        <v>0</v>
      </c>
      <c r="AF22" s="196">
        <f>'HWP C Línea de Base'!$D$19</f>
        <v>0</v>
      </c>
      <c r="AG22" s="196">
        <f>'HWP C Línea de Base'!$D$19</f>
        <v>0</v>
      </c>
      <c r="AH22" s="196">
        <f>'HWP C Línea de Base'!$D$19</f>
        <v>0</v>
      </c>
      <c r="AI22" s="196">
        <f>'HWP C Línea de Base'!$D$19</f>
        <v>0</v>
      </c>
      <c r="AJ22" s="196">
        <f>'HWP C Línea de Base'!$D$19</f>
        <v>0</v>
      </c>
      <c r="AK22" s="196">
        <f>'HWP C Línea de Base'!$D$19</f>
        <v>0</v>
      </c>
      <c r="AL22" s="196">
        <f>'HWP C Línea de Base'!$D$19</f>
        <v>0</v>
      </c>
      <c r="AM22" s="196">
        <f>'HWP C Línea de Base'!$D$19</f>
        <v>0</v>
      </c>
      <c r="AN22" s="196">
        <f>'HWP C Línea de Base'!$D$19</f>
        <v>0</v>
      </c>
      <c r="AO22" s="196">
        <f>'HWP C Línea de Base'!$D$19</f>
        <v>0</v>
      </c>
      <c r="AP22" s="196">
        <f>'HWP C Línea de Base'!$D$19</f>
        <v>0</v>
      </c>
      <c r="AQ22" s="196">
        <f>'HWP C Línea de Base'!$D$19</f>
        <v>0</v>
      </c>
      <c r="AR22" s="196">
        <f>'HWP C Línea de Base'!$D$19</f>
        <v>0</v>
      </c>
      <c r="AS22" s="196">
        <f>'HWP C Línea de Base'!$D$19</f>
        <v>0</v>
      </c>
      <c r="AT22" s="196">
        <f>'HWP C Línea de Base'!$D$19</f>
        <v>0</v>
      </c>
      <c r="AU22" s="196">
        <f>'HWP C Línea de Base'!$D$19</f>
        <v>0</v>
      </c>
      <c r="AV22" s="196">
        <f>'HWP C Línea de Base'!$D$19</f>
        <v>0</v>
      </c>
      <c r="AW22" s="196">
        <f>'HWP C Línea de Base'!$D$19</f>
        <v>0</v>
      </c>
      <c r="AX22" s="196">
        <f>'HWP C Línea de Base'!$D$19</f>
        <v>0</v>
      </c>
      <c r="AY22" s="196">
        <f>'HWP C Línea de Base'!$D$19</f>
        <v>0</v>
      </c>
      <c r="AZ22" s="196">
        <f>'HWP C Línea de Base'!$D$19</f>
        <v>0</v>
      </c>
      <c r="BA22" s="196">
        <f>'HWP C Línea de Base'!$D$19</f>
        <v>0</v>
      </c>
      <c r="BB22" s="196">
        <f>'HWP C Línea de Base'!$D$19</f>
        <v>0</v>
      </c>
      <c r="BC22" s="196">
        <f>'HWP C Línea de Base'!$D$19</f>
        <v>0</v>
      </c>
      <c r="BD22" s="196">
        <f>'HWP C Línea de Base'!$D$19</f>
        <v>0</v>
      </c>
      <c r="BE22" s="196">
        <f>'HWP C Línea de Base'!$D$19</f>
        <v>0</v>
      </c>
      <c r="BF22" s="196">
        <f>'HWP C Línea de Base'!$D$19</f>
        <v>0</v>
      </c>
      <c r="BG22" s="196">
        <f>'HWP C Línea de Base'!$D$19</f>
        <v>0</v>
      </c>
      <c r="BH22" s="196">
        <f>'HWP C Línea de Base'!$D$19</f>
        <v>0</v>
      </c>
      <c r="BI22" s="196">
        <f>'HWP C Línea de Base'!$D$19</f>
        <v>0</v>
      </c>
      <c r="BJ22" s="196">
        <f>'HWP C Línea de Base'!$D$19</f>
        <v>0</v>
      </c>
      <c r="BK22" s="196">
        <f>'HWP C Línea de Base'!$D$19</f>
        <v>0</v>
      </c>
      <c r="BL22" s="196">
        <f>'HWP C Línea de Base'!$D$19</f>
        <v>0</v>
      </c>
      <c r="BM22" s="196">
        <f>'HWP C Línea de Base'!$D$19</f>
        <v>0</v>
      </c>
      <c r="BN22" s="196">
        <f>'HWP C Línea de Base'!$D$19</f>
        <v>0</v>
      </c>
      <c r="BO22" s="196">
        <f>'HWP C Línea de Base'!$D$19</f>
        <v>0</v>
      </c>
      <c r="BP22" s="196">
        <f>'HWP C Línea de Base'!$D$19</f>
        <v>0</v>
      </c>
      <c r="BQ22" s="196">
        <f>'HWP C Línea de Base'!$D$19</f>
        <v>0</v>
      </c>
      <c r="BR22" s="196">
        <f>'HWP C Línea de Base'!$D$19</f>
        <v>0</v>
      </c>
      <c r="BS22" s="196">
        <f>'HWP C Línea de Base'!$D$19</f>
        <v>0</v>
      </c>
      <c r="BT22" s="196">
        <f>'HWP C Línea de Base'!$D$19</f>
        <v>0</v>
      </c>
      <c r="BU22" s="196">
        <f>'HWP C Línea de Base'!$D$19</f>
        <v>0</v>
      </c>
      <c r="BV22" s="196">
        <f>'HWP C Línea de Base'!$D$19</f>
        <v>0</v>
      </c>
      <c r="BW22" s="196">
        <f>'HWP C Línea de Base'!$D$19</f>
        <v>0</v>
      </c>
      <c r="BX22" s="196">
        <f>'HWP C Línea de Base'!$D$19</f>
        <v>0</v>
      </c>
      <c r="BY22" s="196">
        <f>'HWP C Línea de Base'!$D$19</f>
        <v>0</v>
      </c>
      <c r="BZ22" s="196">
        <f>'HWP C Línea de Base'!$D$19</f>
        <v>0</v>
      </c>
      <c r="CA22" s="196">
        <f>'HWP C Línea de Base'!$D$19</f>
        <v>0</v>
      </c>
      <c r="CB22" s="196">
        <f>'HWP C Línea de Base'!$D$19</f>
        <v>0</v>
      </c>
      <c r="CC22" s="196">
        <f>'HWP C Línea de Base'!$D$19</f>
        <v>0</v>
      </c>
      <c r="CD22" s="196">
        <f>'HWP C Línea de Base'!$D$19</f>
        <v>0</v>
      </c>
      <c r="CE22" s="196">
        <f>'HWP C Línea de Base'!$D$19</f>
        <v>0</v>
      </c>
      <c r="CF22" s="196">
        <f>'HWP C Línea de Base'!$D$19</f>
        <v>0</v>
      </c>
      <c r="CG22" s="196">
        <f>'HWP C Línea de Base'!$D$19</f>
        <v>0</v>
      </c>
      <c r="CH22" s="196">
        <f>'HWP C Línea de Base'!$D$19</f>
        <v>0</v>
      </c>
      <c r="CI22" s="196">
        <f>'HWP C Línea de Base'!$D$19</f>
        <v>0</v>
      </c>
      <c r="CJ22" s="196">
        <f>'HWP C Línea de Base'!$D$19</f>
        <v>0</v>
      </c>
      <c r="CK22" s="196">
        <f>'HWP C Línea de Base'!$D$19</f>
        <v>0</v>
      </c>
      <c r="CL22" s="196">
        <f>'HWP C Línea de Base'!$D$19</f>
        <v>0</v>
      </c>
      <c r="CM22" s="196">
        <f>'HWP C Línea de Base'!$D$19</f>
        <v>0</v>
      </c>
      <c r="CN22" s="196">
        <f>'HWP C Línea de Base'!$D$19</f>
        <v>0</v>
      </c>
      <c r="CO22" s="196">
        <f>'HWP C Línea de Base'!$D$19</f>
        <v>0</v>
      </c>
      <c r="CP22" s="196">
        <f>'HWP C Línea de Base'!$D$19</f>
        <v>0</v>
      </c>
      <c r="CQ22" s="196">
        <f>'HWP C Línea de Base'!$D$19</f>
        <v>0</v>
      </c>
      <c r="CR22" s="196">
        <f>'HWP C Línea de Base'!$D$19</f>
        <v>0</v>
      </c>
      <c r="CS22" s="196">
        <f>'HWP C Línea de Base'!$D$19</f>
        <v>0</v>
      </c>
      <c r="CT22" s="196">
        <f>'HWP C Línea de Base'!$D$19</f>
        <v>0</v>
      </c>
      <c r="CU22" s="196">
        <f>'HWP C Línea de Base'!$D$19</f>
        <v>0</v>
      </c>
      <c r="CV22" s="196">
        <f>'HWP C Línea de Base'!$D$19</f>
        <v>0</v>
      </c>
      <c r="CW22" s="196">
        <f>'HWP C Línea de Base'!$D$19</f>
        <v>0</v>
      </c>
      <c r="CX22" s="196">
        <f>'HWP C Línea de Base'!$D$19</f>
        <v>0</v>
      </c>
      <c r="CY22" s="196">
        <f>'HWP C Línea de Base'!$D$19</f>
        <v>0</v>
      </c>
      <c r="CZ22" s="226" t="s">
        <v>48</v>
      </c>
      <c r="DA22" s="32">
        <v>5.4</v>
      </c>
      <c r="DB22" s="195" t="s">
        <v>49</v>
      </c>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191"/>
      <c r="FU22" s="191"/>
      <c r="FV22" s="191"/>
      <c r="FW22" s="191"/>
      <c r="FX22" s="191"/>
      <c r="FY22" s="191"/>
      <c r="FZ22" s="191"/>
      <c r="GA22" s="191"/>
      <c r="GB22" s="191"/>
      <c r="GC22" s="191"/>
      <c r="GD22" s="191"/>
      <c r="GE22" s="191"/>
      <c r="GF22" s="191"/>
      <c r="GG22" s="191"/>
      <c r="GH22" s="191"/>
      <c r="GI22" s="191"/>
      <c r="GJ22" s="191"/>
      <c r="GK22" s="191"/>
    </row>
    <row r="23" spans="1:193" s="5" customFormat="1" ht="47.5" customHeight="1" x14ac:dyDescent="0.3">
      <c r="A23" s="225" t="s">
        <v>50</v>
      </c>
      <c r="B23" s="50"/>
      <c r="C23" s="199">
        <f>IFERROR(C21-C22,"")</f>
        <v>0</v>
      </c>
      <c r="D23" s="199">
        <f t="shared" ref="D23:BO23" si="18">IFERROR(D21-D22,"")</f>
        <v>0</v>
      </c>
      <c r="E23" s="199">
        <f t="shared" si="18"/>
        <v>0</v>
      </c>
      <c r="F23" s="199">
        <f t="shared" si="18"/>
        <v>0</v>
      </c>
      <c r="G23" s="199">
        <f t="shared" si="18"/>
        <v>0</v>
      </c>
      <c r="H23" s="199">
        <f t="shared" si="18"/>
        <v>0</v>
      </c>
      <c r="I23" s="199">
        <f t="shared" si="18"/>
        <v>0</v>
      </c>
      <c r="J23" s="199">
        <f t="shared" si="18"/>
        <v>0</v>
      </c>
      <c r="K23" s="199">
        <f t="shared" si="18"/>
        <v>0</v>
      </c>
      <c r="L23" s="199">
        <f t="shared" si="18"/>
        <v>0</v>
      </c>
      <c r="M23" s="199">
        <f t="shared" si="18"/>
        <v>0</v>
      </c>
      <c r="N23" s="199">
        <f t="shared" si="18"/>
        <v>0</v>
      </c>
      <c r="O23" s="199">
        <f t="shared" si="18"/>
        <v>0</v>
      </c>
      <c r="P23" s="199">
        <f t="shared" si="18"/>
        <v>0</v>
      </c>
      <c r="Q23" s="199">
        <f t="shared" si="18"/>
        <v>0</v>
      </c>
      <c r="R23" s="199">
        <f t="shared" si="18"/>
        <v>0</v>
      </c>
      <c r="S23" s="199">
        <f t="shared" si="18"/>
        <v>0</v>
      </c>
      <c r="T23" s="199">
        <f t="shared" si="18"/>
        <v>0</v>
      </c>
      <c r="U23" s="199">
        <f t="shared" si="18"/>
        <v>0</v>
      </c>
      <c r="V23" s="199">
        <f t="shared" si="18"/>
        <v>0</v>
      </c>
      <c r="W23" s="199">
        <f t="shared" si="18"/>
        <v>0</v>
      </c>
      <c r="X23" s="199">
        <f t="shared" si="18"/>
        <v>0</v>
      </c>
      <c r="Y23" s="199">
        <f t="shared" si="18"/>
        <v>0</v>
      </c>
      <c r="Z23" s="199">
        <f t="shared" si="18"/>
        <v>0</v>
      </c>
      <c r="AA23" s="199">
        <f t="shared" si="18"/>
        <v>0</v>
      </c>
      <c r="AB23" s="199">
        <f t="shared" si="18"/>
        <v>0</v>
      </c>
      <c r="AC23" s="199">
        <f t="shared" si="18"/>
        <v>0</v>
      </c>
      <c r="AD23" s="199">
        <f t="shared" si="18"/>
        <v>0</v>
      </c>
      <c r="AE23" s="199">
        <f t="shared" si="18"/>
        <v>0</v>
      </c>
      <c r="AF23" s="199">
        <f t="shared" si="18"/>
        <v>0</v>
      </c>
      <c r="AG23" s="199">
        <f t="shared" si="18"/>
        <v>0</v>
      </c>
      <c r="AH23" s="199">
        <f t="shared" si="18"/>
        <v>0</v>
      </c>
      <c r="AI23" s="199">
        <f t="shared" si="18"/>
        <v>0</v>
      </c>
      <c r="AJ23" s="199">
        <f t="shared" si="18"/>
        <v>0</v>
      </c>
      <c r="AK23" s="199">
        <f t="shared" si="18"/>
        <v>0</v>
      </c>
      <c r="AL23" s="199">
        <f t="shared" si="18"/>
        <v>0</v>
      </c>
      <c r="AM23" s="199">
        <f t="shared" si="18"/>
        <v>0</v>
      </c>
      <c r="AN23" s="199">
        <f t="shared" si="18"/>
        <v>0</v>
      </c>
      <c r="AO23" s="199">
        <f t="shared" si="18"/>
        <v>0</v>
      </c>
      <c r="AP23" s="199">
        <f t="shared" si="18"/>
        <v>0</v>
      </c>
      <c r="AQ23" s="199">
        <f t="shared" si="18"/>
        <v>0</v>
      </c>
      <c r="AR23" s="199">
        <f t="shared" si="18"/>
        <v>0</v>
      </c>
      <c r="AS23" s="199">
        <f t="shared" si="18"/>
        <v>0</v>
      </c>
      <c r="AT23" s="199">
        <f t="shared" si="18"/>
        <v>0</v>
      </c>
      <c r="AU23" s="199">
        <f t="shared" si="18"/>
        <v>0</v>
      </c>
      <c r="AV23" s="199">
        <f t="shared" si="18"/>
        <v>0</v>
      </c>
      <c r="AW23" s="199">
        <f t="shared" si="18"/>
        <v>0</v>
      </c>
      <c r="AX23" s="199">
        <f t="shared" si="18"/>
        <v>0</v>
      </c>
      <c r="AY23" s="199">
        <f t="shared" si="18"/>
        <v>0</v>
      </c>
      <c r="AZ23" s="199">
        <f t="shared" si="18"/>
        <v>0</v>
      </c>
      <c r="BA23" s="199">
        <f t="shared" si="18"/>
        <v>0</v>
      </c>
      <c r="BB23" s="199">
        <f t="shared" si="18"/>
        <v>0</v>
      </c>
      <c r="BC23" s="199">
        <f t="shared" si="18"/>
        <v>0</v>
      </c>
      <c r="BD23" s="199">
        <f t="shared" si="18"/>
        <v>0</v>
      </c>
      <c r="BE23" s="199">
        <f t="shared" si="18"/>
        <v>0</v>
      </c>
      <c r="BF23" s="199">
        <f t="shared" si="18"/>
        <v>0</v>
      </c>
      <c r="BG23" s="199">
        <f t="shared" si="18"/>
        <v>0</v>
      </c>
      <c r="BH23" s="199">
        <f t="shared" si="18"/>
        <v>0</v>
      </c>
      <c r="BI23" s="199">
        <f t="shared" si="18"/>
        <v>0</v>
      </c>
      <c r="BJ23" s="199">
        <f t="shared" si="18"/>
        <v>0</v>
      </c>
      <c r="BK23" s="199">
        <f t="shared" si="18"/>
        <v>0</v>
      </c>
      <c r="BL23" s="199">
        <f t="shared" si="18"/>
        <v>0</v>
      </c>
      <c r="BM23" s="199">
        <f t="shared" si="18"/>
        <v>0</v>
      </c>
      <c r="BN23" s="199">
        <f t="shared" si="18"/>
        <v>0</v>
      </c>
      <c r="BO23" s="199">
        <f t="shared" si="18"/>
        <v>0</v>
      </c>
      <c r="BP23" s="199">
        <f t="shared" ref="BP23:CY23" si="19">IFERROR(BP21-BP22,"")</f>
        <v>0</v>
      </c>
      <c r="BQ23" s="199">
        <f t="shared" si="19"/>
        <v>0</v>
      </c>
      <c r="BR23" s="199">
        <f t="shared" si="19"/>
        <v>0</v>
      </c>
      <c r="BS23" s="199">
        <f t="shared" si="19"/>
        <v>0</v>
      </c>
      <c r="BT23" s="199">
        <f t="shared" si="19"/>
        <v>0</v>
      </c>
      <c r="BU23" s="199">
        <f t="shared" si="19"/>
        <v>0</v>
      </c>
      <c r="BV23" s="199">
        <f t="shared" si="19"/>
        <v>0</v>
      </c>
      <c r="BW23" s="199">
        <f t="shared" si="19"/>
        <v>0</v>
      </c>
      <c r="BX23" s="199">
        <f t="shared" si="19"/>
        <v>0</v>
      </c>
      <c r="BY23" s="199">
        <f t="shared" si="19"/>
        <v>0</v>
      </c>
      <c r="BZ23" s="199">
        <f t="shared" si="19"/>
        <v>0</v>
      </c>
      <c r="CA23" s="199">
        <f t="shared" si="19"/>
        <v>0</v>
      </c>
      <c r="CB23" s="199">
        <f t="shared" si="19"/>
        <v>0</v>
      </c>
      <c r="CC23" s="199">
        <f t="shared" si="19"/>
        <v>0</v>
      </c>
      <c r="CD23" s="199">
        <f t="shared" si="19"/>
        <v>0</v>
      </c>
      <c r="CE23" s="199">
        <f t="shared" si="19"/>
        <v>0</v>
      </c>
      <c r="CF23" s="199">
        <f t="shared" si="19"/>
        <v>0</v>
      </c>
      <c r="CG23" s="199">
        <f t="shared" si="19"/>
        <v>0</v>
      </c>
      <c r="CH23" s="199">
        <f t="shared" si="19"/>
        <v>0</v>
      </c>
      <c r="CI23" s="199">
        <f t="shared" si="19"/>
        <v>0</v>
      </c>
      <c r="CJ23" s="199">
        <f t="shared" si="19"/>
        <v>0</v>
      </c>
      <c r="CK23" s="199">
        <f t="shared" si="19"/>
        <v>0</v>
      </c>
      <c r="CL23" s="199">
        <f t="shared" si="19"/>
        <v>0</v>
      </c>
      <c r="CM23" s="199">
        <f t="shared" si="19"/>
        <v>0</v>
      </c>
      <c r="CN23" s="199">
        <f t="shared" si="19"/>
        <v>0</v>
      </c>
      <c r="CO23" s="199">
        <f t="shared" si="19"/>
        <v>0</v>
      </c>
      <c r="CP23" s="199">
        <f t="shared" si="19"/>
        <v>0</v>
      </c>
      <c r="CQ23" s="199">
        <f t="shared" si="19"/>
        <v>0</v>
      </c>
      <c r="CR23" s="199">
        <f t="shared" si="19"/>
        <v>0</v>
      </c>
      <c r="CS23" s="199">
        <f t="shared" si="19"/>
        <v>0</v>
      </c>
      <c r="CT23" s="199">
        <f t="shared" si="19"/>
        <v>0</v>
      </c>
      <c r="CU23" s="199">
        <f t="shared" si="19"/>
        <v>0</v>
      </c>
      <c r="CV23" s="199">
        <f t="shared" si="19"/>
        <v>0</v>
      </c>
      <c r="CW23" s="199">
        <f t="shared" si="19"/>
        <v>0</v>
      </c>
      <c r="CX23" s="199">
        <f t="shared" si="19"/>
        <v>0</v>
      </c>
      <c r="CY23" s="199">
        <f t="shared" si="19"/>
        <v>0</v>
      </c>
      <c r="CZ23" s="227" t="s">
        <v>51</v>
      </c>
      <c r="DA23" s="32">
        <v>5.4</v>
      </c>
      <c r="DB23" s="193" t="s">
        <v>52</v>
      </c>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row>
    <row r="24" spans="1:193" s="5" customFormat="1" ht="44.25" customHeight="1" x14ac:dyDescent="0.3">
      <c r="A24" s="225" t="s">
        <v>53</v>
      </c>
      <c r="B24" s="50"/>
      <c r="C24" s="101">
        <f>IFERROR(C23*0.2,"")</f>
        <v>0</v>
      </c>
      <c r="D24" s="101">
        <f t="shared" ref="D24:BO24" si="20">IFERROR(D23*0.2,"")</f>
        <v>0</v>
      </c>
      <c r="E24" s="101">
        <f t="shared" si="20"/>
        <v>0</v>
      </c>
      <c r="F24" s="101">
        <f t="shared" si="20"/>
        <v>0</v>
      </c>
      <c r="G24" s="101">
        <f t="shared" si="20"/>
        <v>0</v>
      </c>
      <c r="H24" s="101">
        <f t="shared" si="20"/>
        <v>0</v>
      </c>
      <c r="I24" s="101">
        <f t="shared" si="20"/>
        <v>0</v>
      </c>
      <c r="J24" s="101">
        <f t="shared" si="20"/>
        <v>0</v>
      </c>
      <c r="K24" s="101">
        <f t="shared" si="20"/>
        <v>0</v>
      </c>
      <c r="L24" s="101">
        <f t="shared" si="20"/>
        <v>0</v>
      </c>
      <c r="M24" s="101">
        <f t="shared" si="20"/>
        <v>0</v>
      </c>
      <c r="N24" s="101">
        <f t="shared" si="20"/>
        <v>0</v>
      </c>
      <c r="O24" s="101">
        <f t="shared" si="20"/>
        <v>0</v>
      </c>
      <c r="P24" s="101">
        <f t="shared" si="20"/>
        <v>0</v>
      </c>
      <c r="Q24" s="101">
        <f t="shared" si="20"/>
        <v>0</v>
      </c>
      <c r="R24" s="101">
        <f t="shared" si="20"/>
        <v>0</v>
      </c>
      <c r="S24" s="101">
        <f t="shared" si="20"/>
        <v>0</v>
      </c>
      <c r="T24" s="101">
        <f t="shared" si="20"/>
        <v>0</v>
      </c>
      <c r="U24" s="101">
        <f t="shared" si="20"/>
        <v>0</v>
      </c>
      <c r="V24" s="101">
        <f t="shared" si="20"/>
        <v>0</v>
      </c>
      <c r="W24" s="101">
        <f t="shared" si="20"/>
        <v>0</v>
      </c>
      <c r="X24" s="101">
        <f t="shared" si="20"/>
        <v>0</v>
      </c>
      <c r="Y24" s="101">
        <f t="shared" si="20"/>
        <v>0</v>
      </c>
      <c r="Z24" s="101">
        <f t="shared" si="20"/>
        <v>0</v>
      </c>
      <c r="AA24" s="101">
        <f t="shared" si="20"/>
        <v>0</v>
      </c>
      <c r="AB24" s="101">
        <f t="shared" si="20"/>
        <v>0</v>
      </c>
      <c r="AC24" s="101">
        <f t="shared" si="20"/>
        <v>0</v>
      </c>
      <c r="AD24" s="101">
        <f t="shared" si="20"/>
        <v>0</v>
      </c>
      <c r="AE24" s="101">
        <f t="shared" si="20"/>
        <v>0</v>
      </c>
      <c r="AF24" s="101">
        <f t="shared" si="20"/>
        <v>0</v>
      </c>
      <c r="AG24" s="101">
        <f t="shared" si="20"/>
        <v>0</v>
      </c>
      <c r="AH24" s="101">
        <f t="shared" si="20"/>
        <v>0</v>
      </c>
      <c r="AI24" s="101">
        <f t="shared" si="20"/>
        <v>0</v>
      </c>
      <c r="AJ24" s="101">
        <f t="shared" si="20"/>
        <v>0</v>
      </c>
      <c r="AK24" s="101">
        <f t="shared" si="20"/>
        <v>0</v>
      </c>
      <c r="AL24" s="101">
        <f t="shared" si="20"/>
        <v>0</v>
      </c>
      <c r="AM24" s="101">
        <f t="shared" si="20"/>
        <v>0</v>
      </c>
      <c r="AN24" s="101">
        <f t="shared" si="20"/>
        <v>0</v>
      </c>
      <c r="AO24" s="101">
        <f t="shared" si="20"/>
        <v>0</v>
      </c>
      <c r="AP24" s="101">
        <f t="shared" si="20"/>
        <v>0</v>
      </c>
      <c r="AQ24" s="101">
        <f t="shared" si="20"/>
        <v>0</v>
      </c>
      <c r="AR24" s="101">
        <f t="shared" si="20"/>
        <v>0</v>
      </c>
      <c r="AS24" s="101">
        <f t="shared" si="20"/>
        <v>0</v>
      </c>
      <c r="AT24" s="101">
        <f t="shared" si="20"/>
        <v>0</v>
      </c>
      <c r="AU24" s="101">
        <f t="shared" si="20"/>
        <v>0</v>
      </c>
      <c r="AV24" s="101">
        <f t="shared" si="20"/>
        <v>0</v>
      </c>
      <c r="AW24" s="101">
        <f t="shared" si="20"/>
        <v>0</v>
      </c>
      <c r="AX24" s="101">
        <f t="shared" si="20"/>
        <v>0</v>
      </c>
      <c r="AY24" s="101">
        <f t="shared" si="20"/>
        <v>0</v>
      </c>
      <c r="AZ24" s="101">
        <f t="shared" si="20"/>
        <v>0</v>
      </c>
      <c r="BA24" s="101">
        <f t="shared" si="20"/>
        <v>0</v>
      </c>
      <c r="BB24" s="101">
        <f t="shared" si="20"/>
        <v>0</v>
      </c>
      <c r="BC24" s="101">
        <f t="shared" si="20"/>
        <v>0</v>
      </c>
      <c r="BD24" s="101">
        <f t="shared" si="20"/>
        <v>0</v>
      </c>
      <c r="BE24" s="101">
        <f t="shared" si="20"/>
        <v>0</v>
      </c>
      <c r="BF24" s="101">
        <f t="shared" si="20"/>
        <v>0</v>
      </c>
      <c r="BG24" s="101">
        <f t="shared" si="20"/>
        <v>0</v>
      </c>
      <c r="BH24" s="101">
        <f t="shared" si="20"/>
        <v>0</v>
      </c>
      <c r="BI24" s="101">
        <f t="shared" si="20"/>
        <v>0</v>
      </c>
      <c r="BJ24" s="101">
        <f t="shared" si="20"/>
        <v>0</v>
      </c>
      <c r="BK24" s="101">
        <f t="shared" si="20"/>
        <v>0</v>
      </c>
      <c r="BL24" s="101">
        <f t="shared" si="20"/>
        <v>0</v>
      </c>
      <c r="BM24" s="101">
        <f t="shared" si="20"/>
        <v>0</v>
      </c>
      <c r="BN24" s="101">
        <f t="shared" si="20"/>
        <v>0</v>
      </c>
      <c r="BO24" s="101">
        <f t="shared" si="20"/>
        <v>0</v>
      </c>
      <c r="BP24" s="101">
        <f t="shared" ref="BP24:CY24" si="21">IFERROR(BP23*0.2,"")</f>
        <v>0</v>
      </c>
      <c r="BQ24" s="101">
        <f t="shared" si="21"/>
        <v>0</v>
      </c>
      <c r="BR24" s="101">
        <f t="shared" si="21"/>
        <v>0</v>
      </c>
      <c r="BS24" s="101">
        <f t="shared" si="21"/>
        <v>0</v>
      </c>
      <c r="BT24" s="101">
        <f t="shared" si="21"/>
        <v>0</v>
      </c>
      <c r="BU24" s="101">
        <f t="shared" si="21"/>
        <v>0</v>
      </c>
      <c r="BV24" s="101">
        <f t="shared" si="21"/>
        <v>0</v>
      </c>
      <c r="BW24" s="101">
        <f t="shared" si="21"/>
        <v>0</v>
      </c>
      <c r="BX24" s="101">
        <f t="shared" si="21"/>
        <v>0</v>
      </c>
      <c r="BY24" s="101">
        <f t="shared" si="21"/>
        <v>0</v>
      </c>
      <c r="BZ24" s="101">
        <f t="shared" si="21"/>
        <v>0</v>
      </c>
      <c r="CA24" s="101">
        <f t="shared" si="21"/>
        <v>0</v>
      </c>
      <c r="CB24" s="101">
        <f t="shared" si="21"/>
        <v>0</v>
      </c>
      <c r="CC24" s="101">
        <f t="shared" si="21"/>
        <v>0</v>
      </c>
      <c r="CD24" s="101">
        <f t="shared" si="21"/>
        <v>0</v>
      </c>
      <c r="CE24" s="101">
        <f t="shared" si="21"/>
        <v>0</v>
      </c>
      <c r="CF24" s="101">
        <f t="shared" si="21"/>
        <v>0</v>
      </c>
      <c r="CG24" s="101">
        <f t="shared" si="21"/>
        <v>0</v>
      </c>
      <c r="CH24" s="101">
        <f t="shared" si="21"/>
        <v>0</v>
      </c>
      <c r="CI24" s="101">
        <f t="shared" si="21"/>
        <v>0</v>
      </c>
      <c r="CJ24" s="101">
        <f t="shared" si="21"/>
        <v>0</v>
      </c>
      <c r="CK24" s="101">
        <f t="shared" si="21"/>
        <v>0</v>
      </c>
      <c r="CL24" s="101">
        <f t="shared" si="21"/>
        <v>0</v>
      </c>
      <c r="CM24" s="101">
        <f t="shared" si="21"/>
        <v>0</v>
      </c>
      <c r="CN24" s="101">
        <f t="shared" si="21"/>
        <v>0</v>
      </c>
      <c r="CO24" s="101">
        <f t="shared" si="21"/>
        <v>0</v>
      </c>
      <c r="CP24" s="101">
        <f t="shared" si="21"/>
        <v>0</v>
      </c>
      <c r="CQ24" s="101">
        <f t="shared" si="21"/>
        <v>0</v>
      </c>
      <c r="CR24" s="101">
        <f t="shared" si="21"/>
        <v>0</v>
      </c>
      <c r="CS24" s="101">
        <f t="shared" si="21"/>
        <v>0</v>
      </c>
      <c r="CT24" s="101">
        <f t="shared" si="21"/>
        <v>0</v>
      </c>
      <c r="CU24" s="101">
        <f t="shared" si="21"/>
        <v>0</v>
      </c>
      <c r="CV24" s="101">
        <f t="shared" si="21"/>
        <v>0</v>
      </c>
      <c r="CW24" s="101">
        <f t="shared" si="21"/>
        <v>0</v>
      </c>
      <c r="CX24" s="101">
        <f t="shared" si="21"/>
        <v>0</v>
      </c>
      <c r="CY24" s="101">
        <f t="shared" si="21"/>
        <v>0</v>
      </c>
      <c r="CZ24" s="228" t="s">
        <v>54</v>
      </c>
      <c r="DA24" s="32">
        <v>5.4</v>
      </c>
      <c r="DB24" s="193" t="s">
        <v>55</v>
      </c>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row>
    <row r="25" spans="1:193" s="5" customFormat="1" ht="64.5" customHeight="1" x14ac:dyDescent="0.3">
      <c r="A25" s="225" t="s">
        <v>56</v>
      </c>
      <c r="B25" s="50"/>
      <c r="C25" s="44">
        <f>IF(SUM($C$23:C23)&gt;=0,0,C24)</f>
        <v>0</v>
      </c>
      <c r="D25" s="44">
        <f>IF(SUM($C$25:C$25)&lt;0,MIN(D24,ABS(SUM($C$25:C$25))),IF(SUM($C23:D23)&lt;0,MIN(0,D24),0))</f>
        <v>0</v>
      </c>
      <c r="E25" s="44">
        <f>IF(SUM($C$25:D$25)&lt;0,MIN(E24,ABS(SUM($C$25:D$25))),IF(SUM($C23:E23)&lt;0,MIN(0,E24),0))</f>
        <v>0</v>
      </c>
      <c r="F25" s="44">
        <f>IF(SUM($C$25:E$25)&lt;0,MIN(F24,ABS(SUM($C$25:E$25))),IF(SUM($C23:F23)&lt;0,MIN(0,F24),0))</f>
        <v>0</v>
      </c>
      <c r="G25" s="44">
        <f>IF(SUM($C$25:F$25)&lt;0,MIN(G24,ABS(SUM($C$25:F$25))),IF(SUM($C23:G23)&lt;0,MIN(0,G24),0))</f>
        <v>0</v>
      </c>
      <c r="H25" s="44">
        <f>IF(SUM($C$25:G$25)&lt;0,MIN(H24,ABS(SUM($C$25:G$25))),IF(SUM($C23:H23)&lt;0,MIN(0,H24),0))</f>
        <v>0</v>
      </c>
      <c r="I25" s="44">
        <f>IF(SUM($C$25:H$25)&lt;0,MIN(I24,ABS(SUM($C$25:H$25))),IF(SUM($C23:I23)&lt;0,MIN(0,I24),0))</f>
        <v>0</v>
      </c>
      <c r="J25" s="44">
        <f>IF(SUM($C$25:I$25)&lt;0,MIN(J24,ABS(SUM($C$25:I$25))),IF(SUM($C23:J23)&lt;0,MIN(0,J24),0))</f>
        <v>0</v>
      </c>
      <c r="K25" s="44">
        <f>IF(SUM($C$25:J$25)&lt;0,MIN(K24,ABS(SUM($C$25:J$25))),IF(SUM($C23:K23)&lt;0,MIN(0,K24),0))</f>
        <v>0</v>
      </c>
      <c r="L25" s="44">
        <f>IF(SUM($C$25:K$25)&lt;0,MIN(L24,ABS(SUM($C$25:K$25))),IF(SUM($C23:L23)&lt;0,MIN(0,L24),0))</f>
        <v>0</v>
      </c>
      <c r="M25" s="44">
        <f>IF(SUM($C$25:L$25)&lt;0,MIN(M24,ABS(SUM($C$25:L$25))),IF(SUM($C23:M23)&lt;0,MIN(0,M24),0))</f>
        <v>0</v>
      </c>
      <c r="N25" s="44">
        <f>IF(SUM($C$25:M$25)&lt;0,MIN(N24,ABS(SUM($C$25:M$25))),IF(SUM($C23:N23)&lt;0,MIN(0,N24),0))</f>
        <v>0</v>
      </c>
      <c r="O25" s="44">
        <f>IF(SUM($C$25:N$25)&lt;0,MIN(O24,ABS(SUM($C$25:N$25))),IF(SUM($C23:O23)&lt;0,MIN(0,O24),0))</f>
        <v>0</v>
      </c>
      <c r="P25" s="44">
        <f>IF(SUM($C$25:O$25)&lt;0,MIN(P24,ABS(SUM($C$25:O$25))),IF(SUM($C23:P23)&lt;0,MIN(0,P24),0))</f>
        <v>0</v>
      </c>
      <c r="Q25" s="44">
        <f>IF(SUM($C$25:P$25)&lt;0,MIN(Q24,ABS(SUM($C$25:P$25))),IF(SUM($C23:Q23)&lt;0,MIN(0,Q24),0))</f>
        <v>0</v>
      </c>
      <c r="R25" s="44">
        <f>IF(SUM($C$25:Q$25)&lt;0,MIN(R24,ABS(SUM($C$25:Q$25))),IF(SUM($C23:R23)&lt;0,MIN(0,R24),0))</f>
        <v>0</v>
      </c>
      <c r="S25" s="44">
        <f>IF(SUM($C$25:R$25)&lt;0,MIN(S24,ABS(SUM($C$25:R$25))),IF(SUM($C23:S23)&lt;0,MIN(0,S24),0))</f>
        <v>0</v>
      </c>
      <c r="T25" s="44">
        <f>IF(SUM($C$25:S$25)&lt;0,MIN(T24,ABS(SUM($C$25:S$25))),IF(SUM($C23:T23)&lt;0,MIN(0,T24),0))</f>
        <v>0</v>
      </c>
      <c r="U25" s="44">
        <f>IF(SUM($C$25:T$25)&lt;0,MIN(U24,ABS(SUM($C$25:T$25))),IF(SUM($C23:U23)&lt;0,MIN(0,U24),0))</f>
        <v>0</v>
      </c>
      <c r="V25" s="44">
        <f>IF(SUM($C$25:U$25)&lt;0,MIN(V24,ABS(SUM($C$25:U$25))),IF(SUM($C23:V23)&lt;0,MIN(0,V24),0))</f>
        <v>0</v>
      </c>
      <c r="W25" s="44">
        <f>IF(SUM($C$25:V$25)&lt;0,MIN(W24,ABS(SUM($C$25:V$25))),IF(SUM($C23:W23)&lt;0,MIN(0,W24),0))</f>
        <v>0</v>
      </c>
      <c r="X25" s="44">
        <f>IF(SUM($C$25:W$25)&lt;0,MIN(X24,ABS(SUM($C$25:W$25))),IF(SUM($C23:X23)&lt;0,MIN(0,X24),0))</f>
        <v>0</v>
      </c>
      <c r="Y25" s="44">
        <f>IF(SUM($C$25:X$25)&lt;0,MIN(Y24,ABS(SUM($C$25:X$25))),IF(SUM($C23:Y23)&lt;0,MIN(0,Y24),0))</f>
        <v>0</v>
      </c>
      <c r="Z25" s="44">
        <f>IF(SUM($C$25:Y$25)&lt;0,MIN(Z24,ABS(SUM($C$25:Y$25))),IF(SUM($C23:Z23)&lt;0,MIN(0,Z24),0))</f>
        <v>0</v>
      </c>
      <c r="AA25" s="44">
        <f>IF(SUM($C$25:Z$25)&lt;0,MIN(AA24,ABS(SUM($C$25:Z$25))),IF(SUM($C23:AA23)&lt;0,MIN(0,AA24),0))</f>
        <v>0</v>
      </c>
      <c r="AB25" s="44">
        <f>IF(SUM($C$25:AA$25)&lt;0,MIN(AB24,ABS(SUM($C$25:AA$25))),IF(SUM($C23:AB23)&lt;0,MIN(0,AB24),0))</f>
        <v>0</v>
      </c>
      <c r="AC25" s="44">
        <f>IF(SUM($C$25:AB$25)&lt;0,MIN(AC24,ABS(SUM($C$25:AB$25))),IF(SUM($C23:AC23)&lt;0,MIN(0,AC24),0))</f>
        <v>0</v>
      </c>
      <c r="AD25" s="44">
        <f>IF(SUM($C$25:AC$25)&lt;0,MIN(AD24,ABS(SUM($C$25:AC$25))),IF(SUM($C23:AD23)&lt;0,MIN(0,AD24),0))</f>
        <v>0</v>
      </c>
      <c r="AE25" s="44">
        <f>IF(SUM($C$25:AD$25)&lt;0,MIN(AE24,ABS(SUM($C$25:AD$25))),IF(SUM($C23:AE23)&lt;0,MIN(0,AE24),0))</f>
        <v>0</v>
      </c>
      <c r="AF25" s="44">
        <f>IF(SUM($C$25:AE$25)&lt;0,MIN(AF24,ABS(SUM($C$25:AE$25))),IF(SUM($C23:AF23)&lt;0,MIN(0,AF24),0))</f>
        <v>0</v>
      </c>
      <c r="AG25" s="44">
        <f>IF(SUM($C$25:AF$25)&lt;0,MIN(AG24,ABS(SUM($C$25:AF$25))),IF(SUM($C23:AG23)&lt;0,MIN(0,AG24),0))</f>
        <v>0</v>
      </c>
      <c r="AH25" s="44">
        <f>IF(SUM($C$25:AG$25)&lt;0,MIN(AH24,ABS(SUM($C$25:AG$25))),IF(SUM($C23:AH23)&lt;0,MIN(0,AH24),0))</f>
        <v>0</v>
      </c>
      <c r="AI25" s="44">
        <f>IF(SUM($C$25:AH$25)&lt;0,MIN(AI24,ABS(SUM($C$25:AH$25))),IF(SUM($C23:AI23)&lt;0,MIN(0,AI24),0))</f>
        <v>0</v>
      </c>
      <c r="AJ25" s="44">
        <f>IF(SUM($C$25:AI$25)&lt;0,MIN(AJ24,ABS(SUM($C$25:AI$25))),IF(SUM($C23:AJ23)&lt;0,MIN(0,AJ24),0))</f>
        <v>0</v>
      </c>
      <c r="AK25" s="44">
        <f>IF(SUM($C$25:AJ$25)&lt;0,MIN(AK24,ABS(SUM($C$25:AJ$25))),IF(SUM($C23:AK23)&lt;0,MIN(0,AK24),0))</f>
        <v>0</v>
      </c>
      <c r="AL25" s="44">
        <f>IF(SUM($C$25:AK$25)&lt;0,MIN(AL24,ABS(SUM($C$25:AK$25))),IF(SUM($C23:AL23)&lt;0,MIN(0,AL24),0))</f>
        <v>0</v>
      </c>
      <c r="AM25" s="44">
        <f>IF(SUM($C$25:AL$25)&lt;0,MIN(AM24,ABS(SUM($C$25:AL$25))),IF(SUM($C23:AM23)&lt;0,MIN(0,AM24),0))</f>
        <v>0</v>
      </c>
      <c r="AN25" s="44">
        <f>IF(SUM($C$25:AM$25)&lt;0,MIN(AN24,ABS(SUM($C$25:AM$25))),IF(SUM($C23:AN23)&lt;0,MIN(0,AN24),0))</f>
        <v>0</v>
      </c>
      <c r="AO25" s="44">
        <f>IF(SUM($C$25:AN$25)&lt;0,MIN(AO24,ABS(SUM($C$25:AN$25))),IF(SUM($C23:AO23)&lt;0,MIN(0,AO24),0))</f>
        <v>0</v>
      </c>
      <c r="AP25" s="44">
        <f>IF(SUM($C$25:AO$25)&lt;0,MIN(AP24,ABS(SUM($C$25:AO$25))),IF(SUM($C23:AP23)&lt;0,MIN(0,AP24),0))</f>
        <v>0</v>
      </c>
      <c r="AQ25" s="44">
        <f>IF(SUM($C$25:AP$25)&lt;0,MIN(AQ24,ABS(SUM($C$25:AP$25))),IF(SUM($C23:AQ23)&lt;0,MIN(0,AQ24),0))</f>
        <v>0</v>
      </c>
      <c r="AR25" s="44">
        <f>IF(SUM($C$25:AQ$25)&lt;0,MIN(AR24,ABS(SUM($C$25:AQ$25))),IF(SUM($C23:AR23)&lt;0,MIN(0,AR24),0))</f>
        <v>0</v>
      </c>
      <c r="AS25" s="44">
        <f>IF(SUM($C$25:AR$25)&lt;0,MIN(AS24,ABS(SUM($C$25:AR$25))),IF(SUM($C23:AS23)&lt;0,MIN(0,AS24),0))</f>
        <v>0</v>
      </c>
      <c r="AT25" s="44">
        <f>IF(SUM($C$25:AS$25)&lt;0,MIN(AT24,ABS(SUM($C$25:AS$25))),IF(SUM($C23:AT23)&lt;0,MIN(0,AT24),0))</f>
        <v>0</v>
      </c>
      <c r="AU25" s="44">
        <f>IF(SUM($C$25:AT$25)&lt;0,MIN(AU24,ABS(SUM($C$25:AT$25))),IF(SUM($C23:AU23)&lt;0,MIN(0,AU24),0))</f>
        <v>0</v>
      </c>
      <c r="AV25" s="44">
        <f>IF(SUM($C$25:AU$25)&lt;0,MIN(AV24,ABS(SUM($C$25:AU$25))),IF(SUM($C23:AV23)&lt;0,MIN(0,AV24),0))</f>
        <v>0</v>
      </c>
      <c r="AW25" s="44">
        <f>IF(SUM($C$25:AV$25)&lt;0,MIN(AW24,ABS(SUM($C$25:AV$25))),IF(SUM($C23:AW23)&lt;0,MIN(0,AW24),0))</f>
        <v>0</v>
      </c>
      <c r="AX25" s="44">
        <f>IF(SUM($C$25:AW$25)&lt;0,MIN(AX24,ABS(SUM($C$25:AW$25))),IF(SUM($C23:AX23)&lt;0,MIN(0,AX24),0))</f>
        <v>0</v>
      </c>
      <c r="AY25" s="44">
        <f>IF(SUM($C$25:AX$25)&lt;0,MIN(AY24,ABS(SUM($C$25:AX$25))),IF(SUM($C23:AY23)&lt;0,MIN(0,AY24),0))</f>
        <v>0</v>
      </c>
      <c r="AZ25" s="44">
        <f>IF(SUM($C$25:AY$25)&lt;0,MIN(AZ24,ABS(SUM($C$25:AY$25))),IF(SUM($C23:AZ23)&lt;0,MIN(0,AZ24),0))</f>
        <v>0</v>
      </c>
      <c r="BA25" s="44">
        <f>IF(SUM($C$25:AZ$25)&lt;0,MIN(BA24,ABS(SUM($C$25:AZ$25))),IF(SUM($C23:BA23)&lt;0,MIN(0,BA24),0))</f>
        <v>0</v>
      </c>
      <c r="BB25" s="44">
        <f>IF(SUM($C$25:BA$25)&lt;0,MIN(BB24,ABS(SUM($C$25:BA$25))),IF(SUM($C23:BB23)&lt;0,MIN(0,BB24),0))</f>
        <v>0</v>
      </c>
      <c r="BC25" s="44">
        <f>IF(SUM($C$25:BB$25)&lt;0,MIN(BC24,ABS(SUM($C$25:BB$25))),IF(SUM($C23:BC23)&lt;0,MIN(0,BC24),0))</f>
        <v>0</v>
      </c>
      <c r="BD25" s="44">
        <f>IF(SUM($C$25:BC$25)&lt;0,MIN(BD24,ABS(SUM($C$25:BC$25))),IF(SUM($C23:BD23)&lt;0,MIN(0,BD24),0))</f>
        <v>0</v>
      </c>
      <c r="BE25" s="44">
        <f>IF(SUM($C$25:BD$25)&lt;0,MIN(BE24,ABS(SUM($C$25:BD$25))),IF(SUM($C23:BE23)&lt;0,MIN(0,BE24),0))</f>
        <v>0</v>
      </c>
      <c r="BF25" s="44">
        <f>IF(SUM($C$25:BE$25)&lt;0,MIN(BF24,ABS(SUM($C$25:BE$25))),IF(SUM($C23:BF23)&lt;0,MIN(0,BF24),0))</f>
        <v>0</v>
      </c>
      <c r="BG25" s="44">
        <f>IF(SUM($C$25:BF$25)&lt;0,MIN(BG24,ABS(SUM($C$25:BF$25))),IF(SUM($C23:BG23)&lt;0,MIN(0,BG24),0))</f>
        <v>0</v>
      </c>
      <c r="BH25" s="44">
        <f>IF(SUM($C$25:BG$25)&lt;0,MIN(BH24,ABS(SUM($C$25:BG$25))),IF(SUM($C23:BH23)&lt;0,MIN(0,BH24),0))</f>
        <v>0</v>
      </c>
      <c r="BI25" s="44">
        <f>IF(SUM($C$25:BH$25)&lt;0,MIN(BI24,ABS(SUM($C$25:BH$25))),IF(SUM($C23:BI23)&lt;0,MIN(0,BI24),0))</f>
        <v>0</v>
      </c>
      <c r="BJ25" s="44">
        <f>IF(SUM($C$25:BI$25)&lt;0,MIN(BJ24,ABS(SUM($C$25:BI$25))),IF(SUM($C23:BJ23)&lt;0,MIN(0,BJ24),0))</f>
        <v>0</v>
      </c>
      <c r="BK25" s="44">
        <f>IF(SUM($C$25:BJ$25)&lt;0,MIN(BK24,ABS(SUM($C$25:BJ$25))),IF(SUM($C23:BK23)&lt;0,MIN(0,BK24),0))</f>
        <v>0</v>
      </c>
      <c r="BL25" s="44">
        <f>IF(SUM($C$25:BK$25)&lt;0,MIN(BL24,ABS(SUM($C$25:BK$25))),IF(SUM($C23:BL23)&lt;0,MIN(0,BL24),0))</f>
        <v>0</v>
      </c>
      <c r="BM25" s="44">
        <f>IF(SUM($C$25:BL$25)&lt;0,MIN(BM24,ABS(SUM($C$25:BL$25))),IF(SUM($C23:BM23)&lt;0,MIN(0,BM24),0))</f>
        <v>0</v>
      </c>
      <c r="BN25" s="44">
        <f>IF(SUM($C$25:BM$25)&lt;0,MIN(BN24,ABS(SUM($C$25:BM$25))),IF(SUM($C23:BN23)&lt;0,MIN(0,BN24),0))</f>
        <v>0</v>
      </c>
      <c r="BO25" s="44">
        <f>IF(SUM($C$25:BN$25)&lt;0,MIN(BO24,ABS(SUM($C$25:BN$25))),IF(SUM($C23:BO23)&lt;0,MIN(0,BO24),0))</f>
        <v>0</v>
      </c>
      <c r="BP25" s="44">
        <f>IF(SUM($C$25:BO$25)&lt;0,MIN(BP24,ABS(SUM($C$25:BO$25))),IF(SUM($C23:BP23)&lt;0,MIN(0,BP24),0))</f>
        <v>0</v>
      </c>
      <c r="BQ25" s="44">
        <f>IF(SUM($C$25:BP$25)&lt;0,MIN(BQ24,ABS(SUM($C$25:BP$25))),IF(SUM($C23:BQ23)&lt;0,MIN(0,BQ24),0))</f>
        <v>0</v>
      </c>
      <c r="BR25" s="44">
        <f>IF(SUM($C$25:BQ$25)&lt;0,MIN(BR24,ABS(SUM($C$25:BQ$25))),IF(SUM($C23:BR23)&lt;0,MIN(0,BR24),0))</f>
        <v>0</v>
      </c>
      <c r="BS25" s="44">
        <f>IF(SUM($C$25:BR$25)&lt;0,MIN(BS24,ABS(SUM($C$25:BR$25))),IF(SUM($C23:BS23)&lt;0,MIN(0,BS24),0))</f>
        <v>0</v>
      </c>
      <c r="BT25" s="44">
        <f>IF(SUM($C$25:BS$25)&lt;0,MIN(BT24,ABS(SUM($C$25:BS$25))),IF(SUM($C23:BT23)&lt;0,MIN(0,BT24),0))</f>
        <v>0</v>
      </c>
      <c r="BU25" s="44">
        <f>IF(SUM($C$25:BT$25)&lt;0,MIN(BU24,ABS(SUM($C$25:BT$25))),IF(SUM($C23:BU23)&lt;0,MIN(0,BU24),0))</f>
        <v>0</v>
      </c>
      <c r="BV25" s="44">
        <f>IF(SUM($C$25:BU$25)&lt;0,MIN(BV24,ABS(SUM($C$25:BU$25))),IF(SUM($C23:BV23)&lt;0,MIN(0,BV24),0))</f>
        <v>0</v>
      </c>
      <c r="BW25" s="44">
        <f>IF(SUM($C$25:BV$25)&lt;0,MIN(BW24,ABS(SUM($C$25:BV$25))),IF(SUM($C23:BW23)&lt;0,MIN(0,BW24),0))</f>
        <v>0</v>
      </c>
      <c r="BX25" s="44">
        <f>IF(SUM($C$25:BW$25)&lt;0,MIN(BX24,ABS(SUM($C$25:BW$25))),IF(SUM($C23:BX23)&lt;0,MIN(0,BX24),0))</f>
        <v>0</v>
      </c>
      <c r="BY25" s="44">
        <f>IF(SUM($C$25:BX$25)&lt;0,MIN(BY24,ABS(SUM($C$25:BX$25))),IF(SUM($C23:BY23)&lt;0,MIN(0,BY24),0))</f>
        <v>0</v>
      </c>
      <c r="BZ25" s="44">
        <f>IF(SUM($C$25:BY$25)&lt;0,MIN(BZ24,ABS(SUM($C$25:BY$25))),IF(SUM($C23:BZ23)&lt;0,MIN(0,BZ24),0))</f>
        <v>0</v>
      </c>
      <c r="CA25" s="44">
        <f>IF(SUM($C$25:BZ$25)&lt;0,MIN(CA24,ABS(SUM($C$25:BZ$25))),IF(SUM($C23:CA23)&lt;0,MIN(0,CA24),0))</f>
        <v>0</v>
      </c>
      <c r="CB25" s="44">
        <f>IF(SUM($C$25:CA$25)&lt;0,MIN(CB24,ABS(SUM($C$25:CA$25))),IF(SUM($C23:CB23)&lt;0,MIN(0,CB24),0))</f>
        <v>0</v>
      </c>
      <c r="CC25" s="44">
        <f>IF(SUM($C$25:CB$25)&lt;0,MIN(CC24,ABS(SUM($C$25:CB$25))),IF(SUM($C23:CC23)&lt;0,MIN(0,CC24),0))</f>
        <v>0</v>
      </c>
      <c r="CD25" s="44">
        <f>IF(SUM($C$25:CC$25)&lt;0,MIN(CD24,ABS(SUM($C$25:CC$25))),IF(SUM($C23:CD23)&lt;0,MIN(0,CD24),0))</f>
        <v>0</v>
      </c>
      <c r="CE25" s="44">
        <f>IF(SUM($C$25:CD$25)&lt;0,MIN(CE24,ABS(SUM($C$25:CD$25))),IF(SUM($C23:CE23)&lt;0,MIN(0,CE24),0))</f>
        <v>0</v>
      </c>
      <c r="CF25" s="44">
        <f>IF(SUM($C$25:CE$25)&lt;0,MIN(CF24,ABS(SUM($C$25:CE$25))),IF(SUM($C23:CF23)&lt;0,MIN(0,CF24),0))</f>
        <v>0</v>
      </c>
      <c r="CG25" s="44">
        <f>IF(SUM($C$25:CF$25)&lt;0,MIN(CG24,ABS(SUM($C$25:CF$25))),IF(SUM($C23:CG23)&lt;0,MIN(0,CG24),0))</f>
        <v>0</v>
      </c>
      <c r="CH25" s="44">
        <f>IF(SUM($C$25:CG$25)&lt;0,MIN(CH24,ABS(SUM($C$25:CG$25))),IF(SUM($C23:CH23)&lt;0,MIN(0,CH24),0))</f>
        <v>0</v>
      </c>
      <c r="CI25" s="44">
        <f>IF(SUM($C$25:CH$25)&lt;0,MIN(CI24,ABS(SUM($C$25:CH$25))),IF(SUM($C23:CI23)&lt;0,MIN(0,CI24),0))</f>
        <v>0</v>
      </c>
      <c r="CJ25" s="44">
        <f>IF(SUM($C$25:CI$25)&lt;0,MIN(CJ24,ABS(SUM($C$25:CI$25))),IF(SUM($C23:CJ23)&lt;0,MIN(0,CJ24),0))</f>
        <v>0</v>
      </c>
      <c r="CK25" s="44">
        <f>IF(SUM($C$25:CJ$25)&lt;0,MIN(CK24,ABS(SUM($C$25:CJ$25))),IF(SUM($C23:CK23)&lt;0,MIN(0,CK24),0))</f>
        <v>0</v>
      </c>
      <c r="CL25" s="44">
        <f>IF(SUM($C$25:CK$25)&lt;0,MIN(CL24,ABS(SUM($C$25:CK$25))),IF(SUM($C23:CL23)&lt;0,MIN(0,CL24),0))</f>
        <v>0</v>
      </c>
      <c r="CM25" s="44">
        <f>IF(SUM($C$25:CL$25)&lt;0,MIN(CM24,ABS(SUM($C$25:CL$25))),IF(SUM($C23:CM23)&lt;0,MIN(0,CM24),0))</f>
        <v>0</v>
      </c>
      <c r="CN25" s="44">
        <f>IF(SUM($C$25:CM$25)&lt;0,MIN(CN24,ABS(SUM($C$25:CM$25))),IF(SUM($C23:CN23)&lt;0,MIN(0,CN24),0))</f>
        <v>0</v>
      </c>
      <c r="CO25" s="44">
        <f>IF(SUM($C$25:CN$25)&lt;0,MIN(CO24,ABS(SUM($C$25:CN$25))),IF(SUM($C23:CO23)&lt;0,MIN(0,CO24),0))</f>
        <v>0</v>
      </c>
      <c r="CP25" s="44">
        <f>IF(SUM($C$25:CO$25)&lt;0,MIN(CP24,ABS(SUM($C$25:CO$25))),IF(SUM($C23:CP23)&lt;0,MIN(0,CP24),0))</f>
        <v>0</v>
      </c>
      <c r="CQ25" s="44">
        <f>IF(SUM($C$25:CP$25)&lt;0,MIN(CQ24,ABS(SUM($C$25:CP$25))),IF(SUM($C23:CQ23)&lt;0,MIN(0,CQ24),0))</f>
        <v>0</v>
      </c>
      <c r="CR25" s="44">
        <f>IF(SUM($C$25:CQ$25)&lt;0,MIN(CR24,ABS(SUM($C$25:CQ$25))),IF(SUM($C23:CR23)&lt;0,MIN(0,CR24),0))</f>
        <v>0</v>
      </c>
      <c r="CS25" s="44">
        <f>IF(SUM($C$25:CR$25)&lt;0,MIN(CS24,ABS(SUM($C$25:CR$25))),IF(SUM($C23:CS23)&lt;0,MIN(0,CS24),0))</f>
        <v>0</v>
      </c>
      <c r="CT25" s="44">
        <f>IF(SUM($C$25:CS$25)&lt;0,MIN(CT24,ABS(SUM($C$25:CS$25))),IF(SUM($C23:CT23)&lt;0,MIN(0,CT24),0))</f>
        <v>0</v>
      </c>
      <c r="CU25" s="44">
        <f>IF(SUM($C$25:CT$25)&lt;0,MIN(CU24,ABS(SUM($C$25:CT$25))),IF(SUM($C23:CU23)&lt;0,MIN(0,CU24),0))</f>
        <v>0</v>
      </c>
      <c r="CV25" s="44">
        <f>IF(SUM($C$25:CU$25)&lt;0,MIN(CV24,ABS(SUM($C$25:CU$25))),IF(SUM($C23:CV23)&lt;0,MIN(0,CV24),0))</f>
        <v>0</v>
      </c>
      <c r="CW25" s="44">
        <f>IF(SUM($C$25:CV$25)&lt;0,MIN(CW24,ABS(SUM($C$25:CV$25))),IF(SUM($C23:CW23)&lt;0,MIN(0,CW24),0))</f>
        <v>0</v>
      </c>
      <c r="CX25" s="44">
        <f>IF(SUM($C$25:CW$25)&lt;0,MIN(CX24,ABS(SUM($C$25:CW$25))),IF(SUM($C23:CX23)&lt;0,MIN(0,CX24),0))</f>
        <v>0</v>
      </c>
      <c r="CY25" s="44">
        <f>IF(SUM($C$25:CX$25)&lt;0,MIN(CY24,ABS(SUM($C$25:CX$25))),IF(SUM($C23:CY23)&lt;0,MIN(0,CY24),0))</f>
        <v>0</v>
      </c>
      <c r="CZ25" s="228" t="s">
        <v>166</v>
      </c>
      <c r="DA25" s="32">
        <v>5.4</v>
      </c>
      <c r="DB25" s="19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1:193" s="5" customFormat="1" ht="42.75" customHeight="1" x14ac:dyDescent="0.3">
      <c r="A26" s="225" t="s">
        <v>57</v>
      </c>
      <c r="B26" s="50"/>
      <c r="C26" s="50"/>
      <c r="D26" s="44">
        <f>IF(AND(SUM($C$25:C25)&gt;=0,SUM($C$23:C23)&gt;=0),SUM($C$24:C24),0)</f>
        <v>0</v>
      </c>
      <c r="E26" s="44">
        <f>IF(AND(SUM($C$25:D25)&gt;=0,SUM($C$23:D23)&gt;=0),SUM($C$24:D24),0)</f>
        <v>0</v>
      </c>
      <c r="F26" s="44">
        <f>IF(AND(SUM($C$25:E25)&gt;=0,SUM($C$23:E23)&gt;=0),SUM($C$24:E24),0)</f>
        <v>0</v>
      </c>
      <c r="G26" s="44">
        <f>IF(AND(SUM($C$25:F25)&gt;=0,SUM($C$23:F23)&gt;=0),SUM($C$24:F24),0)</f>
        <v>0</v>
      </c>
      <c r="H26" s="44">
        <f>IF(AND(SUM($C$25:G25)&gt;=0,SUM($C$23:G23)&gt;=0),SUM($C$24:G24),0)</f>
        <v>0</v>
      </c>
      <c r="I26" s="44">
        <f>IF(AND(SUM($C$25:H25)&gt;=0,SUM($C$23:H23)&gt;=0),SUM($C$24:H24),0)</f>
        <v>0</v>
      </c>
      <c r="J26" s="44">
        <f>IF(AND(SUM($C$25:I25)&gt;=0,SUM($C$23:I23)&gt;=0),SUM($C$24:I24),0)</f>
        <v>0</v>
      </c>
      <c r="K26" s="44">
        <f>IF(AND(SUM($C$25:J25)&gt;=0,SUM($C$23:J23)&gt;=0),SUM($C$24:J24),0)</f>
        <v>0</v>
      </c>
      <c r="L26" s="44">
        <f>IF(AND(SUM($C$25:K25)&gt;=0,SUM($C$23:K23)&gt;=0),SUM($C$24:K24),0)</f>
        <v>0</v>
      </c>
      <c r="M26" s="44">
        <f>IF(AND(SUM($C$25:L25)&gt;=0,SUM($C$23:L23)&gt;=0),SUM($C$24:L24),0)</f>
        <v>0</v>
      </c>
      <c r="N26" s="44">
        <f>IF(AND(SUM($C$25:M25)&gt;=0,SUM($C$23:M23)&gt;=0),SUM($C$24:M24),0)</f>
        <v>0</v>
      </c>
      <c r="O26" s="44">
        <f>IF(AND(SUM($C$25:N25)&gt;=0,SUM($C$23:N23)&gt;=0),SUM($C$24:N24),0)</f>
        <v>0</v>
      </c>
      <c r="P26" s="44">
        <f>IF(AND(SUM($C$25:O25)&gt;=0,SUM($C$23:O23)&gt;=0),SUM($C$24:O24),0)</f>
        <v>0</v>
      </c>
      <c r="Q26" s="44">
        <f>IF(AND(SUM($C$25:P25)&gt;=0,SUM($C$23:P23)&gt;=0),SUM($C$24:P24),0)</f>
        <v>0</v>
      </c>
      <c r="R26" s="44">
        <f>IF(AND(SUM($C$25:Q25)&gt;=0,SUM($C$23:Q23)&gt;=0),SUM($C$24:Q24),0)</f>
        <v>0</v>
      </c>
      <c r="S26" s="44">
        <f>IF(AND(SUM($C$25:R25)&gt;=0,SUM($C$23:R23)&gt;=0),SUM($C$24:R24),0)</f>
        <v>0</v>
      </c>
      <c r="T26" s="44">
        <f>IF(AND(SUM($C$25:S25)&gt;=0,SUM($C$23:S23)&gt;=0),SUM($C$24:S24),0)</f>
        <v>0</v>
      </c>
      <c r="U26" s="44">
        <f>IF(AND(SUM($C$25:T25)&gt;=0,SUM($C$23:T23)&gt;=0),SUM($C$24:T24),0)</f>
        <v>0</v>
      </c>
      <c r="V26" s="44">
        <f>IF(AND(SUM($C$25:U25)&gt;=0,SUM($C$23:U23)&gt;=0),SUM($C$24:U24),0)</f>
        <v>0</v>
      </c>
      <c r="W26" s="44">
        <f>IF(AND(SUM($C$25:V25)&gt;=0,SUM($C$23:V23)&gt;=0),SUM($C$24:V24),0)</f>
        <v>0</v>
      </c>
      <c r="X26" s="44">
        <f>IF(AND(SUM($C$25:W25)&gt;=0,SUM($C$23:W23)&gt;=0),SUM($C$24:W24),0)</f>
        <v>0</v>
      </c>
      <c r="Y26" s="44">
        <f>IF(AND(SUM($C$25:X25)&gt;=0,SUM($C$23:X23)&gt;=0),SUM($C$24:X24),0)</f>
        <v>0</v>
      </c>
      <c r="Z26" s="44">
        <f>IF(AND(SUM($C$25:Y25)&gt;=0,SUM($C$23:Y23)&gt;=0),SUM($C$24:Y24),0)</f>
        <v>0</v>
      </c>
      <c r="AA26" s="44">
        <f>IF(AND(SUM($C$25:Z25)&gt;=0,SUM($C$23:Z23)&gt;=0),SUM($C$24:Z24),0)</f>
        <v>0</v>
      </c>
      <c r="AB26" s="44">
        <f>IF(AND(SUM($C$25:AA25)&gt;=0,SUM($C$23:AA23)&gt;=0),SUM($C$24:AA24),0)</f>
        <v>0</v>
      </c>
      <c r="AC26" s="44">
        <f>IF(AND(SUM($C$25:AB25)&gt;=0,SUM($C$23:AB23)&gt;=0),SUM($C$24:AB24),0)</f>
        <v>0</v>
      </c>
      <c r="AD26" s="44">
        <f>IF(AND(SUM($C$25:AC25)&gt;=0,SUM($C$23:AC23)&gt;=0),SUM($C$24:AC24),0)</f>
        <v>0</v>
      </c>
      <c r="AE26" s="44">
        <f>IF(AND(SUM($C$25:AD25)&gt;=0,SUM($C$23:AD23)&gt;=0),SUM($C$24:AD24),0)</f>
        <v>0</v>
      </c>
      <c r="AF26" s="44">
        <f>IF(AND(SUM($C$25:AE25)&gt;=0,SUM($C$23:AE23)&gt;=0),SUM($C$24:AE24),0)</f>
        <v>0</v>
      </c>
      <c r="AG26" s="44">
        <f>IF(AND(SUM($C$25:AF25)&gt;=0,SUM($C$23:AF23)&gt;=0),SUM($C$24:AF24),0)</f>
        <v>0</v>
      </c>
      <c r="AH26" s="44">
        <f>IF(AND(SUM($C$25:AG25)&gt;=0,SUM($C$23:AG23)&gt;=0),SUM($C$24:AG24),0)</f>
        <v>0</v>
      </c>
      <c r="AI26" s="44">
        <f>IF(AND(SUM($C$25:AH25)&gt;=0,SUM($C$23:AH23)&gt;=0),SUM($C$24:AH24),0)</f>
        <v>0</v>
      </c>
      <c r="AJ26" s="44">
        <f>IF(AND(SUM($C$25:AI25)&gt;=0,SUM($C$23:AI23)&gt;=0),SUM($C$24:AI24),0)</f>
        <v>0</v>
      </c>
      <c r="AK26" s="44">
        <f>IF(AND(SUM($C$25:AJ25)&gt;=0,SUM($C$23:AJ23)&gt;=0),SUM($C$24:AJ24),0)</f>
        <v>0</v>
      </c>
      <c r="AL26" s="44">
        <f>IF(AND(SUM($C$25:AK25)&gt;=0,SUM($C$23:AK23)&gt;=0),SUM($C$24:AK24),0)</f>
        <v>0</v>
      </c>
      <c r="AM26" s="44">
        <f>IF(AND(SUM($C$25:AL25)&gt;=0,SUM($C$23:AL23)&gt;=0),SUM($C$24:AL24),0)</f>
        <v>0</v>
      </c>
      <c r="AN26" s="44">
        <f>IF(AND(SUM($C$25:AM25)&gt;=0,SUM($C$23:AM23)&gt;=0),SUM($C$24:AM24),0)</f>
        <v>0</v>
      </c>
      <c r="AO26" s="44">
        <f>IF(AND(SUM($C$25:AN25)&gt;=0,SUM($C$23:AN23)&gt;=0),SUM($C$24:AN24),0)</f>
        <v>0</v>
      </c>
      <c r="AP26" s="44">
        <f>IF(AND(SUM($C$25:AO25)&gt;=0,SUM($C$23:AO23)&gt;=0),SUM($C$24:AO24),0)</f>
        <v>0</v>
      </c>
      <c r="AQ26" s="44">
        <f>IF(AND(SUM($C$25:AP25)&gt;=0,SUM($C$23:AP23)&gt;=0),SUM($C$24:AP24),0)</f>
        <v>0</v>
      </c>
      <c r="AR26" s="44">
        <f>IF(AND(SUM($C$25:AQ25)&gt;=0,SUM($C$23:AQ23)&gt;=0),SUM($C$24:AQ24),0)</f>
        <v>0</v>
      </c>
      <c r="AS26" s="44">
        <f>IF(AND(SUM($C$25:AR25)&gt;=0,SUM($C$23:AR23)&gt;=0),SUM($C$24:AR24),0)</f>
        <v>0</v>
      </c>
      <c r="AT26" s="44">
        <f>IF(AND(SUM($C$25:AS25)&gt;=0,SUM($C$23:AS23)&gt;=0),SUM($C$24:AS24),0)</f>
        <v>0</v>
      </c>
      <c r="AU26" s="44">
        <f>IF(AND(SUM($C$25:AT25)&gt;=0,SUM($C$23:AT23)&gt;=0),SUM($C$24:AT24),0)</f>
        <v>0</v>
      </c>
      <c r="AV26" s="44">
        <f>IF(AND(SUM($C$25:AU25)&gt;=0,SUM($C$23:AU23)&gt;=0),SUM($C$24:AU24),0)</f>
        <v>0</v>
      </c>
      <c r="AW26" s="44">
        <f>IF(AND(SUM($C$25:AV25)&gt;=0,SUM($C$23:AV23)&gt;=0),SUM($C$24:AV24),0)</f>
        <v>0</v>
      </c>
      <c r="AX26" s="44">
        <f>IF(AND(SUM($C$25:AW25)&gt;=0,SUM($C$23:AW23)&gt;=0),SUM($C$24:AW24),0)</f>
        <v>0</v>
      </c>
      <c r="AY26" s="44">
        <f>IF(AND(SUM($C$25:AX25)&gt;=0,SUM($C$23:AX23)&gt;=0),SUM($C$24:AX24),0)</f>
        <v>0</v>
      </c>
      <c r="AZ26" s="44">
        <f>IF(AND(SUM($C$25:AY25)&gt;=0,SUM($C$23:AY23)&gt;=0),SUM($C$24:AY24),0)</f>
        <v>0</v>
      </c>
      <c r="BA26" s="44">
        <f>IF(AND(SUM($C$25:AZ25)&gt;=0,SUM($C$23:AZ23)&gt;=0),SUM($C$24:AZ24),0)</f>
        <v>0</v>
      </c>
      <c r="BB26" s="44">
        <f>IF(AND(SUM($C$25:BA25)&gt;=0,SUM($C$23:BA23)&gt;=0),SUM($C$24:BA24),0)</f>
        <v>0</v>
      </c>
      <c r="BC26" s="44">
        <f>IF(AND(SUM($C$25:BB25)&gt;=0,SUM($C$23:BB23)&gt;=0),SUM($C$24:BB24),0)</f>
        <v>0</v>
      </c>
      <c r="BD26" s="44">
        <f>IF(AND(SUM($C$25:BC25)&gt;=0,SUM($C$23:BC23)&gt;=0),SUM($C$24:BC24),0)</f>
        <v>0</v>
      </c>
      <c r="BE26" s="44">
        <f>IF(AND(SUM($C$25:BD25)&gt;=0,SUM($C$23:BD23)&gt;=0),SUM($C$24:BD24),0)</f>
        <v>0</v>
      </c>
      <c r="BF26" s="44">
        <f>IF(AND(SUM($C$25:BE25)&gt;=0,SUM($C$23:BE23)&gt;=0),SUM($C$24:BE24),0)</f>
        <v>0</v>
      </c>
      <c r="BG26" s="44">
        <f>IF(AND(SUM($C$25:BF25)&gt;=0,SUM($C$23:BF23)&gt;=0),SUM($C$24:BF24),0)</f>
        <v>0</v>
      </c>
      <c r="BH26" s="44">
        <f>IF(AND(SUM($C$25:BG25)&gt;=0,SUM($C$23:BG23)&gt;=0),SUM($C$24:BG24),0)</f>
        <v>0</v>
      </c>
      <c r="BI26" s="44">
        <f>IF(AND(SUM($C$25:BH25)&gt;=0,SUM($C$23:BH23)&gt;=0),SUM($C$24:BH24),0)</f>
        <v>0</v>
      </c>
      <c r="BJ26" s="44">
        <f>IF(AND(SUM($C$25:BI25)&gt;=0,SUM($C$23:BI23)&gt;=0),SUM($C$24:BI24),0)</f>
        <v>0</v>
      </c>
      <c r="BK26" s="44">
        <f>IF(AND(SUM($C$25:BJ25)&gt;=0,SUM($C$23:BJ23)&gt;=0),SUM($C$24:BJ24),0)</f>
        <v>0</v>
      </c>
      <c r="BL26" s="44">
        <f>IF(AND(SUM($C$25:BK25)&gt;=0,SUM($C$23:BK23)&gt;=0),SUM($C$24:BK24),0)</f>
        <v>0</v>
      </c>
      <c r="BM26" s="44">
        <f>IF(AND(SUM($C$25:BL25)&gt;=0,SUM($C$23:BL23)&gt;=0),SUM($C$24:BL24),0)</f>
        <v>0</v>
      </c>
      <c r="BN26" s="44">
        <f>IF(AND(SUM($C$25:BM25)&gt;=0,SUM($C$23:BM23)&gt;=0),SUM($C$24:BM24),0)</f>
        <v>0</v>
      </c>
      <c r="BO26" s="44">
        <f>IF(AND(SUM($C$25:BN25)&gt;=0,SUM($C$23:BN23)&gt;=0),SUM($C$24:BN24),0)</f>
        <v>0</v>
      </c>
      <c r="BP26" s="44">
        <f>IF(AND(SUM($C$25:BO25)&gt;=0,SUM($C$23:BO23)&gt;=0),SUM($C$24:BO24),0)</f>
        <v>0</v>
      </c>
      <c r="BQ26" s="44">
        <f>IF(AND(SUM($C$25:BP25)&gt;=0,SUM($C$23:BP23)&gt;=0),SUM($C$24:BP24),0)</f>
        <v>0</v>
      </c>
      <c r="BR26" s="44">
        <f>IF(AND(SUM($C$25:BQ25)&gt;=0,SUM($C$23:BQ23)&gt;=0),SUM($C$24:BQ24),0)</f>
        <v>0</v>
      </c>
      <c r="BS26" s="44">
        <f>IF(AND(SUM($C$25:BR25)&gt;=0,SUM($C$23:BR23)&gt;=0),SUM($C$24:BR24),0)</f>
        <v>0</v>
      </c>
      <c r="BT26" s="44">
        <f>IF(AND(SUM($C$25:BS25)&gt;=0,SUM($C$23:BS23)&gt;=0),SUM($C$24:BS24),0)</f>
        <v>0</v>
      </c>
      <c r="BU26" s="44">
        <f>IF(AND(SUM($C$25:BT25)&gt;=0,SUM($C$23:BT23)&gt;=0),SUM($C$24:BT24),0)</f>
        <v>0</v>
      </c>
      <c r="BV26" s="44">
        <f>IF(AND(SUM($C$25:BU25)&gt;=0,SUM($C$23:BU23)&gt;=0),SUM($C$24:BU24),0)</f>
        <v>0</v>
      </c>
      <c r="BW26" s="44">
        <f>IF(AND(SUM($C$25:BV25)&gt;=0,SUM($C$23:BV23)&gt;=0),SUM($C$24:BV24),0)</f>
        <v>0</v>
      </c>
      <c r="BX26" s="44">
        <f>IF(AND(SUM($C$25:BW25)&gt;=0,SUM($C$23:BW23)&gt;=0),SUM($C$24:BW24),0)</f>
        <v>0</v>
      </c>
      <c r="BY26" s="44">
        <f>IF(AND(SUM($C$25:BX25)&gt;=0,SUM($C$23:BX23)&gt;=0),SUM($C$24:BX24),0)</f>
        <v>0</v>
      </c>
      <c r="BZ26" s="44">
        <f>IF(AND(SUM($C$25:BY25)&gt;=0,SUM($C$23:BY23)&gt;=0),SUM($C$24:BY24),0)</f>
        <v>0</v>
      </c>
      <c r="CA26" s="44">
        <f>IF(AND(SUM($C$25:BZ25)&gt;=0,SUM($C$23:BZ23)&gt;=0),SUM($C$24:BZ24),0)</f>
        <v>0</v>
      </c>
      <c r="CB26" s="44">
        <f>IF(AND(SUM($C$25:CA25)&gt;=0,SUM($C$23:CA23)&gt;=0),SUM($C$24:CA24),0)</f>
        <v>0</v>
      </c>
      <c r="CC26" s="44">
        <f>IF(AND(SUM($C$25:CB25)&gt;=0,SUM($C$23:CB23)&gt;=0),SUM($C$24:CB24),0)</f>
        <v>0</v>
      </c>
      <c r="CD26" s="44">
        <f>IF(AND(SUM($C$25:CC25)&gt;=0,SUM($C$23:CC23)&gt;=0),SUM($C$24:CC24),0)</f>
        <v>0</v>
      </c>
      <c r="CE26" s="44">
        <f>IF(AND(SUM($C$25:CD25)&gt;=0,SUM($C$23:CD23)&gt;=0),SUM($C$24:CD24),0)</f>
        <v>0</v>
      </c>
      <c r="CF26" s="44">
        <f>IF(AND(SUM($C$25:CE25)&gt;=0,SUM($C$23:CE23)&gt;=0),SUM($C$24:CE24),0)</f>
        <v>0</v>
      </c>
      <c r="CG26" s="44">
        <f>IF(AND(SUM($C$25:CF25)&gt;=0,SUM($C$23:CF23)&gt;=0),SUM($C$24:CF24),0)</f>
        <v>0</v>
      </c>
      <c r="CH26" s="44">
        <f>IF(AND(SUM($C$25:CG25)&gt;=0,SUM($C$23:CG23)&gt;=0),SUM($C$24:CG24),0)</f>
        <v>0</v>
      </c>
      <c r="CI26" s="44">
        <f>IF(AND(SUM($C$25:CH25)&gt;=0,SUM($C$23:CH23)&gt;=0),SUM($C$24:CH24),0)</f>
        <v>0</v>
      </c>
      <c r="CJ26" s="44">
        <f>IF(AND(SUM($C$25:CI25)&gt;=0,SUM($C$23:CI23)&gt;=0),SUM($C$24:CI24),0)</f>
        <v>0</v>
      </c>
      <c r="CK26" s="44">
        <f>IF(AND(SUM($C$25:CJ25)&gt;=0,SUM($C$23:CJ23)&gt;=0),SUM($C$24:CJ24),0)</f>
        <v>0</v>
      </c>
      <c r="CL26" s="44">
        <f>IF(AND(SUM($C$25:CK25)&gt;=0,SUM($C$23:CK23)&gt;=0),SUM($C$24:CK24),0)</f>
        <v>0</v>
      </c>
      <c r="CM26" s="44">
        <f>IF(AND(SUM($C$25:CL25)&gt;=0,SUM($C$23:CL23)&gt;=0),SUM($C$24:CL24),0)</f>
        <v>0</v>
      </c>
      <c r="CN26" s="44">
        <f>IF(AND(SUM($C$25:CM25)&gt;=0,SUM($C$23:CM23)&gt;=0),SUM($C$24:CM24),0)</f>
        <v>0</v>
      </c>
      <c r="CO26" s="44">
        <f>IF(AND(SUM($C$25:CN25)&gt;=0,SUM($C$23:CN23)&gt;=0),SUM($C$24:CN24),0)</f>
        <v>0</v>
      </c>
      <c r="CP26" s="44">
        <f>IF(AND(SUM($C$25:CO25)&gt;=0,SUM($C$23:CO23)&gt;=0),SUM($C$24:CO24),0)</f>
        <v>0</v>
      </c>
      <c r="CQ26" s="44">
        <f>IF(AND(SUM($C$25:CP25)&gt;=0,SUM($C$23:CP23)&gt;=0),SUM($C$24:CP24),0)</f>
        <v>0</v>
      </c>
      <c r="CR26" s="44">
        <f>IF(AND(SUM($C$25:CQ25)&gt;=0,SUM($C$23:CQ23)&gt;=0),SUM($C$24:CQ24),0)</f>
        <v>0</v>
      </c>
      <c r="CS26" s="44">
        <f>IF(AND(SUM($C$25:CR25)&gt;=0,SUM($C$23:CR23)&gt;=0),SUM($C$24:CR24),0)</f>
        <v>0</v>
      </c>
      <c r="CT26" s="44">
        <f>IF(AND(SUM($C$25:CS25)&gt;=0,SUM($C$23:CS23)&gt;=0),SUM($C$24:CS24),0)</f>
        <v>0</v>
      </c>
      <c r="CU26" s="44">
        <f>IF(AND(SUM($C$25:CT25)&gt;=0,SUM($C$23:CT23)&gt;=0),SUM($C$24:CT24),0)</f>
        <v>0</v>
      </c>
      <c r="CV26" s="44">
        <f>IF(AND(SUM($C$25:CU25)&gt;=0,SUM($C$23:CU23)&gt;=0),SUM($C$24:CU24),0)</f>
        <v>0</v>
      </c>
      <c r="CW26" s="44">
        <f>IF(AND(SUM($C$25:CV25)&gt;=0,SUM($C$23:CV23)&gt;=0),SUM($C$24:CV24),0)</f>
        <v>0</v>
      </c>
      <c r="CX26" s="44">
        <f>IF(AND(SUM($C$25:CW25)&gt;=0,SUM($C$23:CW23)&gt;=0),SUM($C$24:CW24),0)</f>
        <v>0</v>
      </c>
      <c r="CY26" s="44">
        <f>IF(AND(SUM($C$25:CX25)&gt;=0,SUM($C$23:CX23)&gt;=0),SUM($C$24:CX24),0)</f>
        <v>0</v>
      </c>
      <c r="CZ26" s="228" t="s">
        <v>58</v>
      </c>
      <c r="DA26" s="32"/>
      <c r="DB26" s="19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1:193" s="5" customFormat="1" ht="42.75" customHeight="1" x14ac:dyDescent="0.3">
      <c r="A27" s="225" t="s">
        <v>59</v>
      </c>
      <c r="B27" s="50"/>
      <c r="C27" s="44">
        <f>-C25</f>
        <v>0</v>
      </c>
      <c r="D27" s="44">
        <f>IFERROR(-(IF(AND(SUM($C$23:D23)&lt;0,D25&lt;0),MIN(0,D25+D26),MIN(D24+D26,ABS(SUM($C$27:C$27))))),"")</f>
        <v>0</v>
      </c>
      <c r="E27" s="44">
        <f>IFERROR(-(IF(AND(SUM($C$23:E23)&lt;0,E25&lt;0),MIN(0,E25+E26),MIN(E24+E26,ABS(SUM($C$27:D$27))))),"")</f>
        <v>0</v>
      </c>
      <c r="F27" s="44">
        <f>IFERROR(-(IF(AND(SUM($C$23:F23)&lt;0,F25&lt;0),MIN(0,F25+F26),MIN(F24+F26,ABS(SUM($C$27:E$27))))),"")</f>
        <v>0</v>
      </c>
      <c r="G27" s="44">
        <f>IFERROR(-(IF(AND(SUM($C$23:G23)&lt;0,G25&lt;0),MIN(0,G25+G26),MIN(G24+G26,ABS(SUM($C$27:F$27))))),"")</f>
        <v>0</v>
      </c>
      <c r="H27" s="44">
        <f>IFERROR(-(IF(AND(SUM($C$23:H23)&lt;0,H25&lt;0),MIN(0,H25+H26),MIN(H24+H26,ABS(SUM($C$27:G$27))))),"")</f>
        <v>0</v>
      </c>
      <c r="I27" s="44">
        <f>IFERROR(-(IF(AND(SUM($C$23:I23)&lt;0,I25&lt;0),MIN(0,I25+I26),MIN(I24+I26,ABS(SUM($C$27:H$27))))),"")</f>
        <v>0</v>
      </c>
      <c r="J27" s="44">
        <f>IFERROR(-(IF(AND(SUM($C$23:J23)&lt;0,J25&lt;0),MIN(0,J25+J26),MIN(J24+J26,ABS(SUM($C$27:I$27))))),"")</f>
        <v>0</v>
      </c>
      <c r="K27" s="44">
        <f>IFERROR(-(IF(AND(SUM($C$23:K23)&lt;0,K25&lt;0),MIN(0,K25+K26),MIN(K24+K26,ABS(SUM($C$27:J$27))))),"")</f>
        <v>0</v>
      </c>
      <c r="L27" s="44">
        <f>IFERROR(-(IF(AND(SUM($C$23:L23)&lt;0,L25&lt;0),MIN(0,L25+L26),MIN(L24+L26,ABS(SUM($C$27:K$27))))),"")</f>
        <v>0</v>
      </c>
      <c r="M27" s="44">
        <f>IFERROR(-(IF(AND(SUM($C$23:M23)&lt;0,M25&lt;0),MIN(0,M25+M26),MIN(M24+M26,ABS(SUM($C$27:L$27))))),"")</f>
        <v>0</v>
      </c>
      <c r="N27" s="44">
        <f>IFERROR(-(IF(AND(SUM($C$23:N23)&lt;0,N25&lt;0),MIN(0,N25+N26),MIN(N24+N26,ABS(SUM($C$27:M$27))))),"")</f>
        <v>0</v>
      </c>
      <c r="O27" s="44">
        <f>IFERROR(-(IF(AND(SUM($C$23:O23)&lt;0,O25&lt;0),MIN(0,O25+O26),MIN(O24+O26,ABS(SUM($C$27:N$27))))),"")</f>
        <v>0</v>
      </c>
      <c r="P27" s="44">
        <f>IFERROR(-(IF(AND(SUM($C$23:P23)&lt;0,P25&lt;0),MIN(0,P25+P26),MIN(P24+P26,ABS(SUM($C$27:O$27))))),"")</f>
        <v>0</v>
      </c>
      <c r="Q27" s="44">
        <f>IFERROR(-(IF(AND(SUM($C$23:Q23)&lt;0,Q25&lt;0),MIN(0,Q25+Q26),MIN(Q24+Q26,ABS(SUM($C$27:P$27))))),"")</f>
        <v>0</v>
      </c>
      <c r="R27" s="44">
        <f>IFERROR(-(IF(AND(SUM($C$23:R23)&lt;0,R25&lt;0),MIN(0,R25+R26),MIN(R24+R26,ABS(SUM($C$27:Q$27))))),"")</f>
        <v>0</v>
      </c>
      <c r="S27" s="44">
        <f>IFERROR(-(IF(AND(SUM($C$23:S23)&lt;0,S25&lt;0),MIN(0,S25+S26),MIN(S24+S26,ABS(SUM($C$27:R$27))))),"")</f>
        <v>0</v>
      </c>
      <c r="T27" s="44">
        <f>IFERROR(-(IF(AND(SUM($C$23:T23)&lt;0,T25&lt;0),MIN(0,T25+T26),MIN(T24+T26,ABS(SUM($C$27:S$27))))),"")</f>
        <v>0</v>
      </c>
      <c r="U27" s="44">
        <f>IFERROR(-(IF(AND(SUM($C$23:U23)&lt;0,U25&lt;0),MIN(0,U25+U26),MIN(U24+U26,ABS(SUM($C$27:T$27))))),"")</f>
        <v>0</v>
      </c>
      <c r="V27" s="44">
        <f>IFERROR(-(IF(AND(SUM($C$23:V23)&lt;0,V25&lt;0),MIN(0,V25+V26),MIN(V24+V26,ABS(SUM($C$27:U$27))))),"")</f>
        <v>0</v>
      </c>
      <c r="W27" s="44">
        <f>IFERROR(-(IF(AND(SUM($C$23:W23)&lt;0,W25&lt;0),MIN(0,W25+W26),MIN(W24+W26,ABS(SUM($C$27:V$27))))),"")</f>
        <v>0</v>
      </c>
      <c r="X27" s="44">
        <f>IFERROR(-(IF(AND(SUM($C$23:X23)&lt;0,X25&lt;0),MIN(0,X25+X26),MIN(X24+X26,ABS(SUM($C$27:W$27))))),"")</f>
        <v>0</v>
      </c>
      <c r="Y27" s="44">
        <f>IFERROR(-(IF(AND(SUM($C$23:Y23)&lt;0,Y25&lt;0),MIN(0,Y25+Y26),MIN(Y24+Y26,ABS(SUM($C$27:X$27))))),"")</f>
        <v>0</v>
      </c>
      <c r="Z27" s="44">
        <f>IFERROR(-(IF(AND(SUM($C$23:Z23)&lt;0,Z25&lt;0),MIN(0,Z25+Z26),MIN(Z24+Z26,ABS(SUM($C$27:Y$27))))),"")</f>
        <v>0</v>
      </c>
      <c r="AA27" s="44">
        <f>IFERROR(-(IF(AND(SUM($C$23:AA23)&lt;0,AA25&lt;0),MIN(0,AA25+AA26),MIN(AA24+AA26,ABS(SUM($C$27:Z$27))))),"")</f>
        <v>0</v>
      </c>
      <c r="AB27" s="44">
        <f>IFERROR(-(IF(AND(SUM($C$23:AB23)&lt;0,AB25&lt;0),MIN(0,AB25+AB26),MIN(AB24+AB26,ABS(SUM($C$27:AA$27))))),"")</f>
        <v>0</v>
      </c>
      <c r="AC27" s="44">
        <f>IFERROR(-(IF(AND(SUM($C$23:AC23)&lt;0,AC25&lt;0),MIN(0,AC25+AC26),MIN(AC24+AC26,ABS(SUM($C$27:AB$27))))),"")</f>
        <v>0</v>
      </c>
      <c r="AD27" s="44">
        <f>IFERROR(-(IF(AND(SUM($C$23:AD23)&lt;0,AD25&lt;0),MIN(0,AD25+AD26),MIN(AD24+AD26,ABS(SUM($C$27:AC$27))))),"")</f>
        <v>0</v>
      </c>
      <c r="AE27" s="44">
        <f>IFERROR(-(IF(AND(SUM($C$23:AE23)&lt;0,AE25&lt;0),MIN(0,AE25+AE26),MIN(AE24+AE26,ABS(SUM($C$27:AD$27))))),"")</f>
        <v>0</v>
      </c>
      <c r="AF27" s="44">
        <f>IFERROR(-(IF(AND(SUM($C$23:AF23)&lt;0,AF25&lt;0),MIN(0,AF25+AF26),MIN(AF24+AF26,ABS(SUM($C$27:AE$27))))),"")</f>
        <v>0</v>
      </c>
      <c r="AG27" s="44">
        <f>IFERROR(-(IF(AND(SUM($C$23:AG23)&lt;0,AG25&lt;0),MIN(0,AG25+AG26),MIN(AG24+AG26,ABS(SUM($C$27:AF$27))))),"")</f>
        <v>0</v>
      </c>
      <c r="AH27" s="44">
        <f>IFERROR(-(IF(AND(SUM($C$23:AH23)&lt;0,AH25&lt;0),MIN(0,AH25+AH26),MIN(AH24+AH26,ABS(SUM($C$27:AG$27))))),"")</f>
        <v>0</v>
      </c>
      <c r="AI27" s="44">
        <f>IFERROR(-(IF(AND(SUM($C$23:AI23)&lt;0,AI25&lt;0),MIN(0,AI25+AI26),MIN(AI24+AI26,ABS(SUM($C$27:AH$27))))),"")</f>
        <v>0</v>
      </c>
      <c r="AJ27" s="44">
        <f>IFERROR(-(IF(AND(SUM($C$23:AJ23)&lt;0,AJ25&lt;0),MIN(0,AJ25+AJ26),MIN(AJ24+AJ26,ABS(SUM($C$27:AI$27))))),"")</f>
        <v>0</v>
      </c>
      <c r="AK27" s="44">
        <f>IFERROR(-(IF(AND(SUM($C$23:AK23)&lt;0,AK25&lt;0),MIN(0,AK25+AK26),MIN(AK24+AK26,ABS(SUM($C$27:AJ$27))))),"")</f>
        <v>0</v>
      </c>
      <c r="AL27" s="44">
        <f>IFERROR(-(IF(AND(SUM($C$23:AL23)&lt;0,AL25&lt;0),MIN(0,AL25+AL26),MIN(AL24+AL26,ABS(SUM($C$27:AK$27))))),"")</f>
        <v>0</v>
      </c>
      <c r="AM27" s="44">
        <f>IFERROR(-(IF(AND(SUM($C$23:AM23)&lt;0,AM25&lt;0),MIN(0,AM25+AM26),MIN(AM24+AM26,ABS(SUM($C$27:AL$27))))),"")</f>
        <v>0</v>
      </c>
      <c r="AN27" s="44">
        <f>IFERROR(-(IF(AND(SUM($C$23:AN23)&lt;0,AN25&lt;0),MIN(0,AN25+AN26),MIN(AN24+AN26,ABS(SUM($C$27:AM$27))))),"")</f>
        <v>0</v>
      </c>
      <c r="AO27" s="44">
        <f>IFERROR(-(IF(AND(SUM($C$23:AO23)&lt;0,AO25&lt;0),MIN(0,AO25+AO26),MIN(AO24+AO26,ABS(SUM($C$27:AN$27))))),"")</f>
        <v>0</v>
      </c>
      <c r="AP27" s="44">
        <f>IFERROR(-(IF(AND(SUM($C$23:AP23)&lt;0,AP25&lt;0),MIN(0,AP25+AP26),MIN(AP24+AP26,ABS(SUM($C$27:AO$27))))),"")</f>
        <v>0</v>
      </c>
      <c r="AQ27" s="44">
        <f>IFERROR(-(IF(AND(SUM($C$23:AQ23)&lt;0,AQ25&lt;0),MIN(0,AQ25+AQ26),MIN(AQ24+AQ26,ABS(SUM($C$27:AP$27))))),"")</f>
        <v>0</v>
      </c>
      <c r="AR27" s="44">
        <f>IFERROR(-(IF(AND(SUM($C$23:AR23)&lt;0,AR25&lt;0),MIN(0,AR25+AR26),MIN(AR24+AR26,ABS(SUM($C$27:AQ$27))))),"")</f>
        <v>0</v>
      </c>
      <c r="AS27" s="44">
        <f>IFERROR(-(IF(AND(SUM($C$23:AS23)&lt;0,AS25&lt;0),MIN(0,AS25+AS26),MIN(AS24+AS26,ABS(SUM($C$27:AR$27))))),"")</f>
        <v>0</v>
      </c>
      <c r="AT27" s="44">
        <f>IFERROR(-(IF(AND(SUM($C$23:AT23)&lt;0,AT25&lt;0),MIN(0,AT25+AT26),MIN(AT24+AT26,ABS(SUM($C$27:AS$27))))),"")</f>
        <v>0</v>
      </c>
      <c r="AU27" s="44">
        <f>IFERROR(-(IF(AND(SUM($C$23:AU23)&lt;0,AU25&lt;0),MIN(0,AU25+AU26),MIN(AU24+AU26,ABS(SUM($C$27:AT$27))))),"")</f>
        <v>0</v>
      </c>
      <c r="AV27" s="44">
        <f>IFERROR(-(IF(AND(SUM($C$23:AV23)&lt;0,AV25&lt;0),MIN(0,AV25+AV26),MIN(AV24+AV26,ABS(SUM($C$27:AU$27))))),"")</f>
        <v>0</v>
      </c>
      <c r="AW27" s="44">
        <f>IFERROR(-(IF(AND(SUM($C$23:AW23)&lt;0,AW25&lt;0),MIN(0,AW25+AW26),MIN(AW24+AW26,ABS(SUM($C$27:AV$27))))),"")</f>
        <v>0</v>
      </c>
      <c r="AX27" s="44">
        <f>IFERROR(-(IF(AND(SUM($C$23:AX23)&lt;0,AX25&lt;0),MIN(0,AX25+AX26),MIN(AX24+AX26,ABS(SUM($C$27:AW$27))))),"")</f>
        <v>0</v>
      </c>
      <c r="AY27" s="44">
        <f>IFERROR(-(IF(AND(SUM($C$23:AY23)&lt;0,AY25&lt;0),MIN(0,AY25+AY26),MIN(AY24+AY26,ABS(SUM($C$27:AX$27))))),"")</f>
        <v>0</v>
      </c>
      <c r="AZ27" s="44">
        <f>IFERROR(-(IF(AND(SUM($C$23:AZ23)&lt;0,AZ25&lt;0),MIN(0,AZ25+AZ26),MIN(AZ24+AZ26,ABS(SUM($C$27:AY$27))))),"")</f>
        <v>0</v>
      </c>
      <c r="BA27" s="44">
        <f>IFERROR(-(IF(AND(SUM($C$23:BA23)&lt;0,BA25&lt;0),MIN(0,BA25+BA26),MIN(BA24+BA26,ABS(SUM($C$27:AZ$27))))),"")</f>
        <v>0</v>
      </c>
      <c r="BB27" s="44">
        <f>IFERROR(-(IF(AND(SUM($C$23:BB23)&lt;0,BB25&lt;0),MIN(0,BB25+BB26),MIN(BB24+BB26,ABS(SUM($C$27:BA$27))))),"")</f>
        <v>0</v>
      </c>
      <c r="BC27" s="44">
        <f>IFERROR(-(IF(AND(SUM($C$23:BC23)&lt;0,BC25&lt;0),MIN(0,BC25+BC26),MIN(BC24+BC26,ABS(SUM($C$27:BB$27))))),"")</f>
        <v>0</v>
      </c>
      <c r="BD27" s="44">
        <f>IFERROR(-(IF(AND(SUM($C$23:BD23)&lt;0,BD25&lt;0),MIN(0,BD25+BD26),MIN(BD24+BD26,ABS(SUM($C$27:BC$27))))),"")</f>
        <v>0</v>
      </c>
      <c r="BE27" s="44">
        <f>IFERROR(-(IF(AND(SUM($C$23:BE23)&lt;0,BE25&lt;0),MIN(0,BE25+BE26),MIN(BE24+BE26,ABS(SUM($C$27:BD$27))))),"")</f>
        <v>0</v>
      </c>
      <c r="BF27" s="44">
        <f>IFERROR(-(IF(AND(SUM($C$23:BF23)&lt;0,BF25&lt;0),MIN(0,BF25+BF26),MIN(BF24+BF26,ABS(SUM($C$27:BE$27))))),"")</f>
        <v>0</v>
      </c>
      <c r="BG27" s="44">
        <f>IFERROR(-(IF(AND(SUM($C$23:BG23)&lt;0,BG25&lt;0),MIN(0,BG25+BG26),MIN(BG24+BG26,ABS(SUM($C$27:BF$27))))),"")</f>
        <v>0</v>
      </c>
      <c r="BH27" s="44">
        <f>IFERROR(-(IF(AND(SUM($C$23:BH23)&lt;0,BH25&lt;0),MIN(0,BH25+BH26),MIN(BH24+BH26,ABS(SUM($C$27:BG$27))))),"")</f>
        <v>0</v>
      </c>
      <c r="BI27" s="44">
        <f>IFERROR(-(IF(AND(SUM($C$23:BI23)&lt;0,BI25&lt;0),MIN(0,BI25+BI26),MIN(BI24+BI26,ABS(SUM($C$27:BH$27))))),"")</f>
        <v>0</v>
      </c>
      <c r="BJ27" s="44">
        <f>IFERROR(-(IF(AND(SUM($C$23:BJ23)&lt;0,BJ25&lt;0),MIN(0,BJ25+BJ26),MIN(BJ24+BJ26,ABS(SUM($C$27:BI$27))))),"")</f>
        <v>0</v>
      </c>
      <c r="BK27" s="44">
        <f>IFERROR(-(IF(AND(SUM($C$23:BK23)&lt;0,BK25&lt;0),MIN(0,BK25+BK26),MIN(BK24+BK26,ABS(SUM($C$27:BJ$27))))),"")</f>
        <v>0</v>
      </c>
      <c r="BL27" s="44">
        <f>IFERROR(-(IF(AND(SUM($C$23:BL23)&lt;0,BL25&lt;0),MIN(0,BL25+BL26),MIN(BL24+BL26,ABS(SUM($C$27:BK$27))))),"")</f>
        <v>0</v>
      </c>
      <c r="BM27" s="44">
        <f>IFERROR(-(IF(AND(SUM($C$23:BM23)&lt;0,BM25&lt;0),MIN(0,BM25+BM26),MIN(BM24+BM26,ABS(SUM($C$27:BL$27))))),"")</f>
        <v>0</v>
      </c>
      <c r="BN27" s="44">
        <f>IFERROR(-(IF(AND(SUM($C$23:BN23)&lt;0,BN25&lt;0),MIN(0,BN25+BN26),MIN(BN24+BN26,ABS(SUM($C$27:BM$27))))),"")</f>
        <v>0</v>
      </c>
      <c r="BO27" s="44">
        <f>IFERROR(-(IF(AND(SUM($C$23:BO23)&lt;0,BO25&lt;0),MIN(0,BO25+BO26),MIN(BO24+BO26,ABS(SUM($C$27:BN$27))))),"")</f>
        <v>0</v>
      </c>
      <c r="BP27" s="44">
        <f>IFERROR(-(IF(AND(SUM($C$23:BP23)&lt;0,BP25&lt;0),MIN(0,BP25+BP26),MIN(BP24+BP26,ABS(SUM($C$27:BO$27))))),"")</f>
        <v>0</v>
      </c>
      <c r="BQ27" s="44">
        <f>IFERROR(-(IF(AND(SUM($C$23:BQ23)&lt;0,BQ25&lt;0),MIN(0,BQ25+BQ26),MIN(BQ24+BQ26,ABS(SUM($C$27:BP$27))))),"")</f>
        <v>0</v>
      </c>
      <c r="BR27" s="44">
        <f>IFERROR(-(IF(AND(SUM($C$23:BR23)&lt;0,BR25&lt;0),MIN(0,BR25+BR26),MIN(BR24+BR26,ABS(SUM($C$27:BQ$27))))),"")</f>
        <v>0</v>
      </c>
      <c r="BS27" s="44">
        <f>IFERROR(-(IF(AND(SUM($C$23:BS23)&lt;0,BS25&lt;0),MIN(0,BS25+BS26),MIN(BS24+BS26,ABS(SUM($C$27:BR$27))))),"")</f>
        <v>0</v>
      </c>
      <c r="BT27" s="44">
        <f>IFERROR(-(IF(AND(SUM($C$23:BT23)&lt;0,BT25&lt;0),MIN(0,BT25+BT26),MIN(BT24+BT26,ABS(SUM($C$27:BS$27))))),"")</f>
        <v>0</v>
      </c>
      <c r="BU27" s="44">
        <f>IFERROR(-(IF(AND(SUM($C$23:BU23)&lt;0,BU25&lt;0),MIN(0,BU25+BU26),MIN(BU24+BU26,ABS(SUM($C$27:BT$27))))),"")</f>
        <v>0</v>
      </c>
      <c r="BV27" s="44">
        <f>IFERROR(-(IF(AND(SUM($C$23:BV23)&lt;0,BV25&lt;0),MIN(0,BV25+BV26),MIN(BV24+BV26,ABS(SUM($C$27:BU$27))))),"")</f>
        <v>0</v>
      </c>
      <c r="BW27" s="44">
        <f>IFERROR(-(IF(AND(SUM($C$23:BW23)&lt;0,BW25&lt;0),MIN(0,BW25+BW26),MIN(BW24+BW26,ABS(SUM($C$27:BV$27))))),"")</f>
        <v>0</v>
      </c>
      <c r="BX27" s="44">
        <f>IFERROR(-(IF(AND(SUM($C$23:BX23)&lt;0,BX25&lt;0),MIN(0,BX25+BX26),MIN(BX24+BX26,ABS(SUM($C$27:BW$27))))),"")</f>
        <v>0</v>
      </c>
      <c r="BY27" s="44">
        <f>IFERROR(-(IF(AND(SUM($C$23:BY23)&lt;0,BY25&lt;0),MIN(0,BY25+BY26),MIN(BY24+BY26,ABS(SUM($C$27:BX$27))))),"")</f>
        <v>0</v>
      </c>
      <c r="BZ27" s="44">
        <f>IFERROR(-(IF(AND(SUM($C$23:BZ23)&lt;0,BZ25&lt;0),MIN(0,BZ25+BZ26),MIN(BZ24+BZ26,ABS(SUM($C$27:BY$27))))),"")</f>
        <v>0</v>
      </c>
      <c r="CA27" s="44">
        <f>IFERROR(-(IF(AND(SUM($C$23:CA23)&lt;0,CA25&lt;0),MIN(0,CA25+CA26),MIN(CA24+CA26,ABS(SUM($C$27:BZ$27))))),"")</f>
        <v>0</v>
      </c>
      <c r="CB27" s="44">
        <f>IFERROR(-(IF(AND(SUM($C$23:CB23)&lt;0,CB25&lt;0),MIN(0,CB25+CB26),MIN(CB24+CB26,ABS(SUM($C$27:CA$27))))),"")</f>
        <v>0</v>
      </c>
      <c r="CC27" s="44">
        <f>IFERROR(-(IF(AND(SUM($C$23:CC23)&lt;0,CC25&lt;0),MIN(0,CC25+CC26),MIN(CC24+CC26,ABS(SUM($C$27:CB$27))))),"")</f>
        <v>0</v>
      </c>
      <c r="CD27" s="44">
        <f>IFERROR(-(IF(AND(SUM($C$23:CD23)&lt;0,CD25&lt;0),MIN(0,CD25+CD26),MIN(CD24+CD26,ABS(SUM($C$27:CC$27))))),"")</f>
        <v>0</v>
      </c>
      <c r="CE27" s="44">
        <f>IFERROR(-(IF(AND(SUM($C$23:CE23)&lt;0,CE25&lt;0),MIN(0,CE25+CE26),MIN(CE24+CE26,ABS(SUM($C$27:CD$27))))),"")</f>
        <v>0</v>
      </c>
      <c r="CF27" s="44">
        <f>IFERROR(-(IF(AND(SUM($C$23:CF23)&lt;0,CF25&lt;0),MIN(0,CF25+CF26),MIN(CF24+CF26,ABS(SUM($C$27:CE$27))))),"")</f>
        <v>0</v>
      </c>
      <c r="CG27" s="44">
        <f>IFERROR(-(IF(AND(SUM($C$23:CG23)&lt;0,CG25&lt;0),MIN(0,CG25+CG26),MIN(CG24+CG26,ABS(SUM($C$27:CF$27))))),"")</f>
        <v>0</v>
      </c>
      <c r="CH27" s="44">
        <f>IFERROR(-(IF(AND(SUM($C$23:CH23)&lt;0,CH25&lt;0),MIN(0,CH25+CH26),MIN(CH24+CH26,ABS(SUM($C$27:CG$27))))),"")</f>
        <v>0</v>
      </c>
      <c r="CI27" s="44">
        <f>IFERROR(-(IF(AND(SUM($C$23:CI23)&lt;0,CI25&lt;0),MIN(0,CI25+CI26),MIN(CI24+CI26,ABS(SUM($C$27:CH$27))))),"")</f>
        <v>0</v>
      </c>
      <c r="CJ27" s="44">
        <f>IFERROR(-(IF(AND(SUM($C$23:CJ23)&lt;0,CJ25&lt;0),MIN(0,CJ25+CJ26),MIN(CJ24+CJ26,ABS(SUM($C$27:CI$27))))),"")</f>
        <v>0</v>
      </c>
      <c r="CK27" s="44">
        <f>IFERROR(-(IF(AND(SUM($C$23:CK23)&lt;0,CK25&lt;0),MIN(0,CK25+CK26),MIN(CK24+CK26,ABS(SUM($C$27:CJ$27))))),"")</f>
        <v>0</v>
      </c>
      <c r="CL27" s="44">
        <f>IFERROR(-(IF(AND(SUM($C$23:CL23)&lt;0,CL25&lt;0),MIN(0,CL25+CL26),MIN(CL24+CL26,ABS(SUM($C$27:CK$27))))),"")</f>
        <v>0</v>
      </c>
      <c r="CM27" s="44">
        <f>IFERROR(-(IF(AND(SUM($C$23:CM23)&lt;0,CM25&lt;0),MIN(0,CM25+CM26),MIN(CM24+CM26,ABS(SUM($C$27:CL$27))))),"")</f>
        <v>0</v>
      </c>
      <c r="CN27" s="44">
        <f>IFERROR(-(IF(AND(SUM($C$23:CN23)&lt;0,CN25&lt;0),MIN(0,CN25+CN26),MIN(CN24+CN26,ABS(SUM($C$27:CM$27))))),"")</f>
        <v>0</v>
      </c>
      <c r="CO27" s="44">
        <f>IFERROR(-(IF(AND(SUM($C$23:CO23)&lt;0,CO25&lt;0),MIN(0,CO25+CO26),MIN(CO24+CO26,ABS(SUM($C$27:CN$27))))),"")</f>
        <v>0</v>
      </c>
      <c r="CP27" s="44">
        <f>IFERROR(-(IF(AND(SUM($C$23:CP23)&lt;0,CP25&lt;0),MIN(0,CP25+CP26),MIN(CP24+CP26,ABS(SUM($C$27:CO$27))))),"")</f>
        <v>0</v>
      </c>
      <c r="CQ27" s="44">
        <f>IFERROR(-(IF(AND(SUM($C$23:CQ23)&lt;0,CQ25&lt;0),MIN(0,CQ25+CQ26),MIN(CQ24+CQ26,ABS(SUM($C$27:CP$27))))),"")</f>
        <v>0</v>
      </c>
      <c r="CR27" s="44">
        <f>IFERROR(-(IF(AND(SUM($C$23:CR23)&lt;0,CR25&lt;0),MIN(0,CR25+CR26),MIN(CR24+CR26,ABS(SUM($C$27:CQ$27))))),"")</f>
        <v>0</v>
      </c>
      <c r="CS27" s="44">
        <f>IFERROR(-(IF(AND(SUM($C$23:CS23)&lt;0,CS25&lt;0),MIN(0,CS25+CS26),MIN(CS24+CS26,ABS(SUM($C$27:CR$27))))),"")</f>
        <v>0</v>
      </c>
      <c r="CT27" s="44">
        <f>IFERROR(-(IF(AND(SUM($C$23:CT23)&lt;0,CT25&lt;0),MIN(0,CT25+CT26),MIN(CT24+CT26,ABS(SUM($C$27:CS$27))))),"")</f>
        <v>0</v>
      </c>
      <c r="CU27" s="44">
        <f>IFERROR(-(IF(AND(SUM($C$23:CU23)&lt;0,CU25&lt;0),MIN(0,CU25+CU26),MIN(CU24+CU26,ABS(SUM($C$27:CT$27))))),"")</f>
        <v>0</v>
      </c>
      <c r="CV27" s="44">
        <f>IFERROR(-(IF(AND(SUM($C$23:CV23)&lt;0,CV25&lt;0),MIN(0,CV25+CV26),MIN(CV24+CV26,ABS(SUM($C$27:CU$27))))),"")</f>
        <v>0</v>
      </c>
      <c r="CW27" s="44">
        <f>IFERROR(-(IF(AND(SUM($C$23:CW23)&lt;0,CW25&lt;0),MIN(0,CW25+CW26),MIN(CW24+CW26,ABS(SUM($C$27:CV$27))))),"")</f>
        <v>0</v>
      </c>
      <c r="CX27" s="44">
        <f>IFERROR(-(IF(AND(SUM($C$23:CX23)&lt;0,CX25&lt;0),MIN(0,CX25+CX26),MIN(CX24+CX26,ABS(SUM($C$27:CW$27))))),"")</f>
        <v>0</v>
      </c>
      <c r="CY27" s="44">
        <f>IFERROR(-(IF(AND(SUM($C$23:CY23)&lt;0,CY25&lt;0),MIN(0,CY25+CY26),MIN(CY24+CY26,ABS(SUM($C$27:CX$27))))),"")</f>
        <v>0</v>
      </c>
      <c r="CZ27" s="228" t="s">
        <v>167</v>
      </c>
      <c r="DA27" s="32">
        <v>5.4</v>
      </c>
      <c r="DB27" s="193" t="s">
        <v>60</v>
      </c>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row>
    <row r="28" spans="1:193" s="5" customFormat="1" ht="42.75" customHeight="1" x14ac:dyDescent="0.3">
      <c r="A28" s="23" t="s">
        <v>61</v>
      </c>
      <c r="B28" s="50"/>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34" t="s">
        <v>168</v>
      </c>
      <c r="DA28" s="32">
        <v>5.2</v>
      </c>
      <c r="DB28" s="56"/>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row>
    <row r="29" spans="1:193" s="5" customFormat="1" ht="42.75" customHeight="1" x14ac:dyDescent="0.3">
      <c r="A29" s="23" t="s">
        <v>62</v>
      </c>
      <c r="B29" s="50"/>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c r="BX29" s="221"/>
      <c r="BY29" s="221"/>
      <c r="BZ29" s="221"/>
      <c r="CA29" s="221"/>
      <c r="CB29" s="221"/>
      <c r="CC29" s="221"/>
      <c r="CD29" s="221"/>
      <c r="CE29" s="221"/>
      <c r="CF29" s="221"/>
      <c r="CG29" s="221"/>
      <c r="CH29" s="221"/>
      <c r="CI29" s="221"/>
      <c r="CJ29" s="221"/>
      <c r="CK29" s="221"/>
      <c r="CL29" s="221"/>
      <c r="CM29" s="221"/>
      <c r="CN29" s="221"/>
      <c r="CO29" s="221"/>
      <c r="CP29" s="221"/>
      <c r="CQ29" s="221"/>
      <c r="CR29" s="221"/>
      <c r="CS29" s="221"/>
      <c r="CT29" s="221"/>
      <c r="CU29" s="221"/>
      <c r="CV29" s="221"/>
      <c r="CW29" s="221"/>
      <c r="CX29" s="221"/>
      <c r="CY29" s="221"/>
      <c r="CZ29" s="134" t="s">
        <v>63</v>
      </c>
      <c r="DA29" s="32" t="s">
        <v>64</v>
      </c>
      <c r="DB29" s="56"/>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row>
    <row r="30" spans="1:193" s="5" customFormat="1" ht="42.75" customHeight="1" x14ac:dyDescent="0.3">
      <c r="A30" s="39" t="s">
        <v>65</v>
      </c>
      <c r="B30" s="50"/>
      <c r="C30" s="44">
        <f>C28*C29</f>
        <v>0</v>
      </c>
      <c r="D30" s="44">
        <f t="shared" ref="D30:BO30" si="22">D28*D29</f>
        <v>0</v>
      </c>
      <c r="E30" s="44">
        <f>E28*E29</f>
        <v>0</v>
      </c>
      <c r="F30" s="44">
        <f t="shared" si="22"/>
        <v>0</v>
      </c>
      <c r="G30" s="44">
        <f t="shared" si="22"/>
        <v>0</v>
      </c>
      <c r="H30" s="44">
        <f>H28*H29</f>
        <v>0</v>
      </c>
      <c r="I30" s="44">
        <f t="shared" si="22"/>
        <v>0</v>
      </c>
      <c r="J30" s="44">
        <f t="shared" si="22"/>
        <v>0</v>
      </c>
      <c r="K30" s="44">
        <f t="shared" si="22"/>
        <v>0</v>
      </c>
      <c r="L30" s="44">
        <f t="shared" si="22"/>
        <v>0</v>
      </c>
      <c r="M30" s="44">
        <f t="shared" si="22"/>
        <v>0</v>
      </c>
      <c r="N30" s="44">
        <f t="shared" si="22"/>
        <v>0</v>
      </c>
      <c r="O30" s="44">
        <f t="shared" si="22"/>
        <v>0</v>
      </c>
      <c r="P30" s="44">
        <f t="shared" si="22"/>
        <v>0</v>
      </c>
      <c r="Q30" s="44">
        <f t="shared" si="22"/>
        <v>0</v>
      </c>
      <c r="R30" s="44">
        <f t="shared" si="22"/>
        <v>0</v>
      </c>
      <c r="S30" s="44">
        <f t="shared" si="22"/>
        <v>0</v>
      </c>
      <c r="T30" s="44">
        <f t="shared" si="22"/>
        <v>0</v>
      </c>
      <c r="U30" s="44">
        <f t="shared" si="22"/>
        <v>0</v>
      </c>
      <c r="V30" s="44">
        <f t="shared" si="22"/>
        <v>0</v>
      </c>
      <c r="W30" s="44">
        <f t="shared" si="22"/>
        <v>0</v>
      </c>
      <c r="X30" s="44">
        <f t="shared" si="22"/>
        <v>0</v>
      </c>
      <c r="Y30" s="44">
        <f t="shared" si="22"/>
        <v>0</v>
      </c>
      <c r="Z30" s="44">
        <f t="shared" si="22"/>
        <v>0</v>
      </c>
      <c r="AA30" s="44">
        <f t="shared" si="22"/>
        <v>0</v>
      </c>
      <c r="AB30" s="44">
        <f t="shared" si="22"/>
        <v>0</v>
      </c>
      <c r="AC30" s="44">
        <f t="shared" si="22"/>
        <v>0</v>
      </c>
      <c r="AD30" s="44">
        <f t="shared" si="22"/>
        <v>0</v>
      </c>
      <c r="AE30" s="44">
        <f t="shared" si="22"/>
        <v>0</v>
      </c>
      <c r="AF30" s="44">
        <f t="shared" si="22"/>
        <v>0</v>
      </c>
      <c r="AG30" s="44">
        <f t="shared" si="22"/>
        <v>0</v>
      </c>
      <c r="AH30" s="44">
        <f t="shared" si="22"/>
        <v>0</v>
      </c>
      <c r="AI30" s="44">
        <f t="shared" si="22"/>
        <v>0</v>
      </c>
      <c r="AJ30" s="44">
        <f t="shared" si="22"/>
        <v>0</v>
      </c>
      <c r="AK30" s="44">
        <f t="shared" si="22"/>
        <v>0</v>
      </c>
      <c r="AL30" s="44">
        <f t="shared" si="22"/>
        <v>0</v>
      </c>
      <c r="AM30" s="44">
        <f t="shared" si="22"/>
        <v>0</v>
      </c>
      <c r="AN30" s="44">
        <f t="shared" si="22"/>
        <v>0</v>
      </c>
      <c r="AO30" s="44">
        <f t="shared" si="22"/>
        <v>0</v>
      </c>
      <c r="AP30" s="44">
        <f t="shared" si="22"/>
        <v>0</v>
      </c>
      <c r="AQ30" s="44">
        <f t="shared" si="22"/>
        <v>0</v>
      </c>
      <c r="AR30" s="44">
        <f t="shared" si="22"/>
        <v>0</v>
      </c>
      <c r="AS30" s="44">
        <f t="shared" si="22"/>
        <v>0</v>
      </c>
      <c r="AT30" s="44">
        <f t="shared" si="22"/>
        <v>0</v>
      </c>
      <c r="AU30" s="44">
        <f t="shared" si="22"/>
        <v>0</v>
      </c>
      <c r="AV30" s="44">
        <f t="shared" si="22"/>
        <v>0</v>
      </c>
      <c r="AW30" s="44">
        <f t="shared" si="22"/>
        <v>0</v>
      </c>
      <c r="AX30" s="44">
        <f t="shared" si="22"/>
        <v>0</v>
      </c>
      <c r="AY30" s="44">
        <f t="shared" si="22"/>
        <v>0</v>
      </c>
      <c r="AZ30" s="44">
        <f t="shared" si="22"/>
        <v>0</v>
      </c>
      <c r="BA30" s="44">
        <f t="shared" si="22"/>
        <v>0</v>
      </c>
      <c r="BB30" s="44">
        <f t="shared" si="22"/>
        <v>0</v>
      </c>
      <c r="BC30" s="44">
        <f t="shared" si="22"/>
        <v>0</v>
      </c>
      <c r="BD30" s="44">
        <f t="shared" si="22"/>
        <v>0</v>
      </c>
      <c r="BE30" s="44">
        <f t="shared" si="22"/>
        <v>0</v>
      </c>
      <c r="BF30" s="44">
        <f t="shared" si="22"/>
        <v>0</v>
      </c>
      <c r="BG30" s="44">
        <f t="shared" si="22"/>
        <v>0</v>
      </c>
      <c r="BH30" s="44">
        <f t="shared" si="22"/>
        <v>0</v>
      </c>
      <c r="BI30" s="44">
        <f t="shared" si="22"/>
        <v>0</v>
      </c>
      <c r="BJ30" s="44">
        <f t="shared" si="22"/>
        <v>0</v>
      </c>
      <c r="BK30" s="44">
        <f t="shared" si="22"/>
        <v>0</v>
      </c>
      <c r="BL30" s="44">
        <f t="shared" si="22"/>
        <v>0</v>
      </c>
      <c r="BM30" s="44">
        <f t="shared" si="22"/>
        <v>0</v>
      </c>
      <c r="BN30" s="44">
        <f t="shared" si="22"/>
        <v>0</v>
      </c>
      <c r="BO30" s="44">
        <f t="shared" si="22"/>
        <v>0</v>
      </c>
      <c r="BP30" s="44">
        <f t="shared" ref="BP30:CY30" si="23">BP28*BP29</f>
        <v>0</v>
      </c>
      <c r="BQ30" s="44">
        <f t="shared" si="23"/>
        <v>0</v>
      </c>
      <c r="BR30" s="44">
        <f t="shared" si="23"/>
        <v>0</v>
      </c>
      <c r="BS30" s="44">
        <f t="shared" si="23"/>
        <v>0</v>
      </c>
      <c r="BT30" s="44">
        <f t="shared" si="23"/>
        <v>0</v>
      </c>
      <c r="BU30" s="44">
        <f t="shared" si="23"/>
        <v>0</v>
      </c>
      <c r="BV30" s="44">
        <f t="shared" si="23"/>
        <v>0</v>
      </c>
      <c r="BW30" s="44">
        <f t="shared" si="23"/>
        <v>0</v>
      </c>
      <c r="BX30" s="44">
        <f t="shared" si="23"/>
        <v>0</v>
      </c>
      <c r="BY30" s="44">
        <f t="shared" si="23"/>
        <v>0</v>
      </c>
      <c r="BZ30" s="44">
        <f t="shared" si="23"/>
        <v>0</v>
      </c>
      <c r="CA30" s="44">
        <f t="shared" si="23"/>
        <v>0</v>
      </c>
      <c r="CB30" s="44">
        <f t="shared" si="23"/>
        <v>0</v>
      </c>
      <c r="CC30" s="44">
        <f t="shared" si="23"/>
        <v>0</v>
      </c>
      <c r="CD30" s="44">
        <f t="shared" si="23"/>
        <v>0</v>
      </c>
      <c r="CE30" s="44">
        <f t="shared" si="23"/>
        <v>0</v>
      </c>
      <c r="CF30" s="44">
        <f t="shared" si="23"/>
        <v>0</v>
      </c>
      <c r="CG30" s="44">
        <f t="shared" si="23"/>
        <v>0</v>
      </c>
      <c r="CH30" s="44">
        <f t="shared" si="23"/>
        <v>0</v>
      </c>
      <c r="CI30" s="44">
        <f t="shared" si="23"/>
        <v>0</v>
      </c>
      <c r="CJ30" s="44">
        <f t="shared" si="23"/>
        <v>0</v>
      </c>
      <c r="CK30" s="44">
        <f t="shared" si="23"/>
        <v>0</v>
      </c>
      <c r="CL30" s="44">
        <f t="shared" si="23"/>
        <v>0</v>
      </c>
      <c r="CM30" s="44">
        <f t="shared" si="23"/>
        <v>0</v>
      </c>
      <c r="CN30" s="44">
        <f t="shared" si="23"/>
        <v>0</v>
      </c>
      <c r="CO30" s="44">
        <f t="shared" si="23"/>
        <v>0</v>
      </c>
      <c r="CP30" s="44">
        <f t="shared" si="23"/>
        <v>0</v>
      </c>
      <c r="CQ30" s="44">
        <f t="shared" si="23"/>
        <v>0</v>
      </c>
      <c r="CR30" s="44">
        <f t="shared" si="23"/>
        <v>0</v>
      </c>
      <c r="CS30" s="44">
        <f t="shared" si="23"/>
        <v>0</v>
      </c>
      <c r="CT30" s="44">
        <f t="shared" si="23"/>
        <v>0</v>
      </c>
      <c r="CU30" s="44">
        <f t="shared" si="23"/>
        <v>0</v>
      </c>
      <c r="CV30" s="44">
        <f t="shared" si="23"/>
        <v>0</v>
      </c>
      <c r="CW30" s="44">
        <f t="shared" si="23"/>
        <v>0</v>
      </c>
      <c r="CX30" s="44">
        <f t="shared" si="23"/>
        <v>0</v>
      </c>
      <c r="CY30" s="44">
        <f t="shared" si="23"/>
        <v>0</v>
      </c>
      <c r="CZ30" s="51" t="s">
        <v>66</v>
      </c>
      <c r="DA30" s="32"/>
      <c r="DB30" s="56"/>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row>
    <row r="31" spans="1:193" s="5" customFormat="1" ht="49.5" customHeight="1" x14ac:dyDescent="0.3">
      <c r="A31" s="23" t="s">
        <v>67</v>
      </c>
      <c r="B31" s="50"/>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82" t="s">
        <v>68</v>
      </c>
      <c r="DA31" s="32" t="s">
        <v>69</v>
      </c>
      <c r="DB31" s="9"/>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row>
    <row r="32" spans="1:193" s="5" customFormat="1" ht="38.25" customHeight="1" x14ac:dyDescent="0.45">
      <c r="A32" s="39" t="s">
        <v>70</v>
      </c>
      <c r="B32" s="57"/>
      <c r="C32" s="58">
        <f>C31*C19</f>
        <v>0</v>
      </c>
      <c r="D32" s="58">
        <f>D31*D19</f>
        <v>0</v>
      </c>
      <c r="E32" s="58">
        <f>E31*E19</f>
        <v>0</v>
      </c>
      <c r="F32" s="58">
        <f t="shared" ref="F32:AU32" si="24">F31*F19</f>
        <v>0</v>
      </c>
      <c r="G32" s="58">
        <f t="shared" si="24"/>
        <v>0</v>
      </c>
      <c r="H32" s="58">
        <f t="shared" si="24"/>
        <v>0</v>
      </c>
      <c r="I32" s="58">
        <f t="shared" si="24"/>
        <v>0</v>
      </c>
      <c r="J32" s="58">
        <f t="shared" si="24"/>
        <v>0</v>
      </c>
      <c r="K32" s="58">
        <f t="shared" si="24"/>
        <v>0</v>
      </c>
      <c r="L32" s="58">
        <f t="shared" si="24"/>
        <v>0</v>
      </c>
      <c r="M32" s="58">
        <f t="shared" si="24"/>
        <v>0</v>
      </c>
      <c r="N32" s="58">
        <f t="shared" si="24"/>
        <v>0</v>
      </c>
      <c r="O32" s="58">
        <f t="shared" si="24"/>
        <v>0</v>
      </c>
      <c r="P32" s="58">
        <f t="shared" si="24"/>
        <v>0</v>
      </c>
      <c r="Q32" s="58">
        <f t="shared" si="24"/>
        <v>0</v>
      </c>
      <c r="R32" s="58">
        <f t="shared" si="24"/>
        <v>0</v>
      </c>
      <c r="S32" s="58">
        <f t="shared" si="24"/>
        <v>0</v>
      </c>
      <c r="T32" s="58">
        <f t="shared" si="24"/>
        <v>0</v>
      </c>
      <c r="U32" s="58">
        <f t="shared" si="24"/>
        <v>0</v>
      </c>
      <c r="V32" s="58">
        <f t="shared" si="24"/>
        <v>0</v>
      </c>
      <c r="W32" s="58">
        <f t="shared" si="24"/>
        <v>0</v>
      </c>
      <c r="X32" s="58">
        <f t="shared" si="24"/>
        <v>0</v>
      </c>
      <c r="Y32" s="58">
        <f t="shared" si="24"/>
        <v>0</v>
      </c>
      <c r="Z32" s="58">
        <f t="shared" si="24"/>
        <v>0</v>
      </c>
      <c r="AA32" s="58">
        <f t="shared" si="24"/>
        <v>0</v>
      </c>
      <c r="AB32" s="58">
        <f t="shared" si="24"/>
        <v>0</v>
      </c>
      <c r="AC32" s="58">
        <f t="shared" si="24"/>
        <v>0</v>
      </c>
      <c r="AD32" s="58">
        <f t="shared" si="24"/>
        <v>0</v>
      </c>
      <c r="AE32" s="58">
        <f t="shared" si="24"/>
        <v>0</v>
      </c>
      <c r="AF32" s="58">
        <f t="shared" si="24"/>
        <v>0</v>
      </c>
      <c r="AG32" s="58">
        <f t="shared" si="24"/>
        <v>0</v>
      </c>
      <c r="AH32" s="58">
        <f t="shared" si="24"/>
        <v>0</v>
      </c>
      <c r="AI32" s="58">
        <f t="shared" si="24"/>
        <v>0</v>
      </c>
      <c r="AJ32" s="58">
        <f t="shared" si="24"/>
        <v>0</v>
      </c>
      <c r="AK32" s="58">
        <f t="shared" si="24"/>
        <v>0</v>
      </c>
      <c r="AL32" s="58">
        <f t="shared" si="24"/>
        <v>0</v>
      </c>
      <c r="AM32" s="58">
        <f t="shared" si="24"/>
        <v>0</v>
      </c>
      <c r="AN32" s="58">
        <f t="shared" si="24"/>
        <v>0</v>
      </c>
      <c r="AO32" s="58">
        <f t="shared" si="24"/>
        <v>0</v>
      </c>
      <c r="AP32" s="58">
        <f t="shared" si="24"/>
        <v>0</v>
      </c>
      <c r="AQ32" s="58">
        <f t="shared" si="24"/>
        <v>0</v>
      </c>
      <c r="AR32" s="58">
        <f t="shared" si="24"/>
        <v>0</v>
      </c>
      <c r="AS32" s="58">
        <f t="shared" si="24"/>
        <v>0</v>
      </c>
      <c r="AT32" s="58">
        <f t="shared" si="24"/>
        <v>0</v>
      </c>
      <c r="AU32" s="58">
        <f t="shared" si="24"/>
        <v>0</v>
      </c>
      <c r="AV32" s="58">
        <f>AV31*AV19</f>
        <v>0</v>
      </c>
      <c r="AW32" s="58">
        <f>AW31*AW19</f>
        <v>0</v>
      </c>
      <c r="AX32" s="58">
        <f>AX31*AX19</f>
        <v>0</v>
      </c>
      <c r="AY32" s="58">
        <f>AY31*AY19</f>
        <v>0</v>
      </c>
      <c r="AZ32" s="58">
        <f>AZ31*AZ19</f>
        <v>0</v>
      </c>
      <c r="BA32" s="58">
        <f t="shared" ref="BA32:CX32" si="25">BA31*BA19</f>
        <v>0</v>
      </c>
      <c r="BB32" s="58">
        <f t="shared" si="25"/>
        <v>0</v>
      </c>
      <c r="BC32" s="58">
        <f t="shared" si="25"/>
        <v>0</v>
      </c>
      <c r="BD32" s="58">
        <f t="shared" si="25"/>
        <v>0</v>
      </c>
      <c r="BE32" s="58">
        <f t="shared" si="25"/>
        <v>0</v>
      </c>
      <c r="BF32" s="58">
        <f t="shared" si="25"/>
        <v>0</v>
      </c>
      <c r="BG32" s="58">
        <f t="shared" si="25"/>
        <v>0</v>
      </c>
      <c r="BH32" s="58">
        <f t="shared" si="25"/>
        <v>0</v>
      </c>
      <c r="BI32" s="58">
        <f t="shared" si="25"/>
        <v>0</v>
      </c>
      <c r="BJ32" s="58">
        <f t="shared" si="25"/>
        <v>0</v>
      </c>
      <c r="BK32" s="58">
        <f t="shared" si="25"/>
        <v>0</v>
      </c>
      <c r="BL32" s="58">
        <f t="shared" si="25"/>
        <v>0</v>
      </c>
      <c r="BM32" s="58">
        <f t="shared" si="25"/>
        <v>0</v>
      </c>
      <c r="BN32" s="58">
        <f t="shared" si="25"/>
        <v>0</v>
      </c>
      <c r="BO32" s="58">
        <f t="shared" si="25"/>
        <v>0</v>
      </c>
      <c r="BP32" s="58">
        <f t="shared" si="25"/>
        <v>0</v>
      </c>
      <c r="BQ32" s="58">
        <f t="shared" si="25"/>
        <v>0</v>
      </c>
      <c r="BR32" s="58">
        <f t="shared" si="25"/>
        <v>0</v>
      </c>
      <c r="BS32" s="58">
        <f t="shared" si="25"/>
        <v>0</v>
      </c>
      <c r="BT32" s="58">
        <f t="shared" si="25"/>
        <v>0</v>
      </c>
      <c r="BU32" s="58">
        <f t="shared" si="25"/>
        <v>0</v>
      </c>
      <c r="BV32" s="58">
        <f t="shared" si="25"/>
        <v>0</v>
      </c>
      <c r="BW32" s="58">
        <f t="shared" si="25"/>
        <v>0</v>
      </c>
      <c r="BX32" s="58">
        <f t="shared" si="25"/>
        <v>0</v>
      </c>
      <c r="BY32" s="58">
        <f t="shared" si="25"/>
        <v>0</v>
      </c>
      <c r="BZ32" s="58">
        <f t="shared" si="25"/>
        <v>0</v>
      </c>
      <c r="CA32" s="58">
        <f t="shared" si="25"/>
        <v>0</v>
      </c>
      <c r="CB32" s="58">
        <f t="shared" si="25"/>
        <v>0</v>
      </c>
      <c r="CC32" s="58">
        <f t="shared" si="25"/>
        <v>0</v>
      </c>
      <c r="CD32" s="58">
        <f t="shared" si="25"/>
        <v>0</v>
      </c>
      <c r="CE32" s="58">
        <f t="shared" si="25"/>
        <v>0</v>
      </c>
      <c r="CF32" s="58">
        <f t="shared" si="25"/>
        <v>0</v>
      </c>
      <c r="CG32" s="58">
        <f t="shared" si="25"/>
        <v>0</v>
      </c>
      <c r="CH32" s="58">
        <f t="shared" si="25"/>
        <v>0</v>
      </c>
      <c r="CI32" s="58">
        <f t="shared" si="25"/>
        <v>0</v>
      </c>
      <c r="CJ32" s="58">
        <f t="shared" si="25"/>
        <v>0</v>
      </c>
      <c r="CK32" s="58">
        <f t="shared" si="25"/>
        <v>0</v>
      </c>
      <c r="CL32" s="58">
        <f t="shared" si="25"/>
        <v>0</v>
      </c>
      <c r="CM32" s="58">
        <f t="shared" si="25"/>
        <v>0</v>
      </c>
      <c r="CN32" s="58">
        <f t="shared" si="25"/>
        <v>0</v>
      </c>
      <c r="CO32" s="58">
        <f t="shared" si="25"/>
        <v>0</v>
      </c>
      <c r="CP32" s="58">
        <f t="shared" si="25"/>
        <v>0</v>
      </c>
      <c r="CQ32" s="58">
        <f t="shared" si="25"/>
        <v>0</v>
      </c>
      <c r="CR32" s="58">
        <f t="shared" si="25"/>
        <v>0</v>
      </c>
      <c r="CS32" s="58">
        <f t="shared" si="25"/>
        <v>0</v>
      </c>
      <c r="CT32" s="58">
        <f t="shared" si="25"/>
        <v>0</v>
      </c>
      <c r="CU32" s="58">
        <f t="shared" si="25"/>
        <v>0</v>
      </c>
      <c r="CV32" s="58">
        <f t="shared" si="25"/>
        <v>0</v>
      </c>
      <c r="CW32" s="58">
        <f t="shared" si="25"/>
        <v>0</v>
      </c>
      <c r="CX32" s="58">
        <f t="shared" si="25"/>
        <v>0</v>
      </c>
      <c r="CY32" s="58">
        <f>CY31*CY19</f>
        <v>0</v>
      </c>
      <c r="CZ32" s="133" t="s">
        <v>71</v>
      </c>
      <c r="DA32" s="32">
        <v>5.3</v>
      </c>
      <c r="DB32" s="56" t="s">
        <v>72</v>
      </c>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row>
    <row r="33" spans="1:193" s="5" customFormat="1" ht="33.75" customHeight="1" x14ac:dyDescent="0.45">
      <c r="A33" s="59" t="s">
        <v>73</v>
      </c>
      <c r="B33" s="57"/>
      <c r="C33" s="58">
        <f>-(C27+C30+C32)</f>
        <v>0</v>
      </c>
      <c r="D33" s="58">
        <f>-(D27+D30+D32)</f>
        <v>0</v>
      </c>
      <c r="E33" s="58">
        <f t="shared" ref="E33:BO33" si="26">-(E27+E30+E32)</f>
        <v>0</v>
      </c>
      <c r="F33" s="58">
        <f t="shared" si="26"/>
        <v>0</v>
      </c>
      <c r="G33" s="58">
        <f t="shared" si="26"/>
        <v>0</v>
      </c>
      <c r="H33" s="58">
        <f t="shared" si="26"/>
        <v>0</v>
      </c>
      <c r="I33" s="58">
        <f t="shared" si="26"/>
        <v>0</v>
      </c>
      <c r="J33" s="58">
        <f t="shared" si="26"/>
        <v>0</v>
      </c>
      <c r="K33" s="58">
        <f t="shared" si="26"/>
        <v>0</v>
      </c>
      <c r="L33" s="58">
        <f t="shared" si="26"/>
        <v>0</v>
      </c>
      <c r="M33" s="58">
        <f t="shared" si="26"/>
        <v>0</v>
      </c>
      <c r="N33" s="58">
        <f t="shared" si="26"/>
        <v>0</v>
      </c>
      <c r="O33" s="58">
        <f t="shared" si="26"/>
        <v>0</v>
      </c>
      <c r="P33" s="58">
        <f t="shared" si="26"/>
        <v>0</v>
      </c>
      <c r="Q33" s="58">
        <f t="shared" si="26"/>
        <v>0</v>
      </c>
      <c r="R33" s="58">
        <f t="shared" si="26"/>
        <v>0</v>
      </c>
      <c r="S33" s="58">
        <f t="shared" si="26"/>
        <v>0</v>
      </c>
      <c r="T33" s="58">
        <f t="shared" si="26"/>
        <v>0</v>
      </c>
      <c r="U33" s="58">
        <f t="shared" si="26"/>
        <v>0</v>
      </c>
      <c r="V33" s="58">
        <f t="shared" si="26"/>
        <v>0</v>
      </c>
      <c r="W33" s="58">
        <f t="shared" si="26"/>
        <v>0</v>
      </c>
      <c r="X33" s="58">
        <f t="shared" si="26"/>
        <v>0</v>
      </c>
      <c r="Y33" s="58">
        <f t="shared" si="26"/>
        <v>0</v>
      </c>
      <c r="Z33" s="58">
        <f t="shared" si="26"/>
        <v>0</v>
      </c>
      <c r="AA33" s="58">
        <f t="shared" si="26"/>
        <v>0</v>
      </c>
      <c r="AB33" s="58">
        <f t="shared" si="26"/>
        <v>0</v>
      </c>
      <c r="AC33" s="58">
        <f t="shared" si="26"/>
        <v>0</v>
      </c>
      <c r="AD33" s="58">
        <f t="shared" si="26"/>
        <v>0</v>
      </c>
      <c r="AE33" s="58">
        <f t="shared" si="26"/>
        <v>0</v>
      </c>
      <c r="AF33" s="58">
        <f t="shared" si="26"/>
        <v>0</v>
      </c>
      <c r="AG33" s="58">
        <f t="shared" si="26"/>
        <v>0</v>
      </c>
      <c r="AH33" s="58">
        <f t="shared" si="26"/>
        <v>0</v>
      </c>
      <c r="AI33" s="58">
        <f t="shared" si="26"/>
        <v>0</v>
      </c>
      <c r="AJ33" s="58">
        <f t="shared" si="26"/>
        <v>0</v>
      </c>
      <c r="AK33" s="58">
        <f t="shared" si="26"/>
        <v>0</v>
      </c>
      <c r="AL33" s="58">
        <f t="shared" si="26"/>
        <v>0</v>
      </c>
      <c r="AM33" s="58">
        <f t="shared" si="26"/>
        <v>0</v>
      </c>
      <c r="AN33" s="58">
        <f t="shared" si="26"/>
        <v>0</v>
      </c>
      <c r="AO33" s="58">
        <f t="shared" si="26"/>
        <v>0</v>
      </c>
      <c r="AP33" s="58">
        <f t="shared" si="26"/>
        <v>0</v>
      </c>
      <c r="AQ33" s="58">
        <f t="shared" si="26"/>
        <v>0</v>
      </c>
      <c r="AR33" s="58">
        <f t="shared" si="26"/>
        <v>0</v>
      </c>
      <c r="AS33" s="58">
        <f t="shared" si="26"/>
        <v>0</v>
      </c>
      <c r="AT33" s="58">
        <f t="shared" si="26"/>
        <v>0</v>
      </c>
      <c r="AU33" s="58">
        <f t="shared" si="26"/>
        <v>0</v>
      </c>
      <c r="AV33" s="58">
        <f t="shared" si="26"/>
        <v>0</v>
      </c>
      <c r="AW33" s="58">
        <f t="shared" si="26"/>
        <v>0</v>
      </c>
      <c r="AX33" s="58">
        <f t="shared" si="26"/>
        <v>0</v>
      </c>
      <c r="AY33" s="58">
        <f t="shared" si="26"/>
        <v>0</v>
      </c>
      <c r="AZ33" s="58">
        <f t="shared" si="26"/>
        <v>0</v>
      </c>
      <c r="BA33" s="58">
        <f t="shared" si="26"/>
        <v>0</v>
      </c>
      <c r="BB33" s="58">
        <f t="shared" si="26"/>
        <v>0</v>
      </c>
      <c r="BC33" s="58">
        <f t="shared" si="26"/>
        <v>0</v>
      </c>
      <c r="BD33" s="58">
        <f t="shared" si="26"/>
        <v>0</v>
      </c>
      <c r="BE33" s="58">
        <f t="shared" si="26"/>
        <v>0</v>
      </c>
      <c r="BF33" s="58">
        <f t="shared" si="26"/>
        <v>0</v>
      </c>
      <c r="BG33" s="58">
        <f t="shared" si="26"/>
        <v>0</v>
      </c>
      <c r="BH33" s="58">
        <f t="shared" si="26"/>
        <v>0</v>
      </c>
      <c r="BI33" s="58">
        <f t="shared" si="26"/>
        <v>0</v>
      </c>
      <c r="BJ33" s="58">
        <f t="shared" si="26"/>
        <v>0</v>
      </c>
      <c r="BK33" s="58">
        <f t="shared" si="26"/>
        <v>0</v>
      </c>
      <c r="BL33" s="58">
        <f t="shared" si="26"/>
        <v>0</v>
      </c>
      <c r="BM33" s="58">
        <f t="shared" si="26"/>
        <v>0</v>
      </c>
      <c r="BN33" s="58">
        <f t="shared" si="26"/>
        <v>0</v>
      </c>
      <c r="BO33" s="58">
        <f t="shared" si="26"/>
        <v>0</v>
      </c>
      <c r="BP33" s="58">
        <f t="shared" ref="BP33:CY33" si="27">-(BP27+BP30+BP32)</f>
        <v>0</v>
      </c>
      <c r="BQ33" s="58">
        <f t="shared" si="27"/>
        <v>0</v>
      </c>
      <c r="BR33" s="58">
        <f t="shared" si="27"/>
        <v>0</v>
      </c>
      <c r="BS33" s="58">
        <f t="shared" si="27"/>
        <v>0</v>
      </c>
      <c r="BT33" s="58">
        <f t="shared" si="27"/>
        <v>0</v>
      </c>
      <c r="BU33" s="58">
        <f t="shared" si="27"/>
        <v>0</v>
      </c>
      <c r="BV33" s="58">
        <f t="shared" si="27"/>
        <v>0</v>
      </c>
      <c r="BW33" s="58">
        <f t="shared" si="27"/>
        <v>0</v>
      </c>
      <c r="BX33" s="58">
        <f t="shared" si="27"/>
        <v>0</v>
      </c>
      <c r="BY33" s="58">
        <f t="shared" si="27"/>
        <v>0</v>
      </c>
      <c r="BZ33" s="58">
        <f t="shared" si="27"/>
        <v>0</v>
      </c>
      <c r="CA33" s="58">
        <f t="shared" si="27"/>
        <v>0</v>
      </c>
      <c r="CB33" s="58">
        <f t="shared" si="27"/>
        <v>0</v>
      </c>
      <c r="CC33" s="58">
        <f t="shared" si="27"/>
        <v>0</v>
      </c>
      <c r="CD33" s="58">
        <f t="shared" si="27"/>
        <v>0</v>
      </c>
      <c r="CE33" s="58">
        <f t="shared" si="27"/>
        <v>0</v>
      </c>
      <c r="CF33" s="58">
        <f t="shared" si="27"/>
        <v>0</v>
      </c>
      <c r="CG33" s="58">
        <f t="shared" si="27"/>
        <v>0</v>
      </c>
      <c r="CH33" s="58">
        <f t="shared" si="27"/>
        <v>0</v>
      </c>
      <c r="CI33" s="58">
        <f t="shared" si="27"/>
        <v>0</v>
      </c>
      <c r="CJ33" s="58">
        <f t="shared" si="27"/>
        <v>0</v>
      </c>
      <c r="CK33" s="58">
        <f t="shared" si="27"/>
        <v>0</v>
      </c>
      <c r="CL33" s="58">
        <f t="shared" si="27"/>
        <v>0</v>
      </c>
      <c r="CM33" s="58">
        <f t="shared" si="27"/>
        <v>0</v>
      </c>
      <c r="CN33" s="58">
        <f t="shared" si="27"/>
        <v>0</v>
      </c>
      <c r="CO33" s="58">
        <f t="shared" si="27"/>
        <v>0</v>
      </c>
      <c r="CP33" s="58">
        <f t="shared" si="27"/>
        <v>0</v>
      </c>
      <c r="CQ33" s="58">
        <f t="shared" si="27"/>
        <v>0</v>
      </c>
      <c r="CR33" s="58">
        <f t="shared" si="27"/>
        <v>0</v>
      </c>
      <c r="CS33" s="58">
        <f t="shared" si="27"/>
        <v>0</v>
      </c>
      <c r="CT33" s="58">
        <f t="shared" si="27"/>
        <v>0</v>
      </c>
      <c r="CU33" s="58">
        <f t="shared" si="27"/>
        <v>0</v>
      </c>
      <c r="CV33" s="58">
        <f t="shared" si="27"/>
        <v>0</v>
      </c>
      <c r="CW33" s="58">
        <f t="shared" si="27"/>
        <v>0</v>
      </c>
      <c r="CX33" s="58">
        <f t="shared" si="27"/>
        <v>0</v>
      </c>
      <c r="CY33" s="58">
        <f t="shared" si="27"/>
        <v>0</v>
      </c>
      <c r="CZ33" s="67" t="s">
        <v>74</v>
      </c>
      <c r="DA33" s="32">
        <v>5.0999999999999996</v>
      </c>
      <c r="DB33" s="56" t="s">
        <v>75</v>
      </c>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row>
    <row r="34" spans="1:193" s="64" customFormat="1" ht="30.75" customHeight="1" x14ac:dyDescent="0.35">
      <c r="A34" s="222" t="s">
        <v>76</v>
      </c>
      <c r="B34" s="223"/>
      <c r="C34" s="223"/>
      <c r="D34" s="223"/>
      <c r="E34" s="223"/>
      <c r="F34" s="223"/>
      <c r="G34" s="223"/>
      <c r="H34" s="223"/>
      <c r="I34" s="223"/>
      <c r="J34" s="223"/>
      <c r="K34" s="223"/>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1"/>
      <c r="DB34" s="62"/>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row>
    <row r="35" spans="1:193" s="64" customFormat="1" ht="34.5" customHeight="1" x14ac:dyDescent="0.35">
      <c r="A35" s="39" t="s">
        <v>77</v>
      </c>
      <c r="B35" s="65"/>
      <c r="C35" s="58">
        <f>C19+C33</f>
        <v>0</v>
      </c>
      <c r="D35" s="58">
        <f>D19+D33</f>
        <v>0</v>
      </c>
      <c r="E35" s="58">
        <f t="shared" ref="E35:AU35" si="28">E19+E33</f>
        <v>0</v>
      </c>
      <c r="F35" s="58">
        <f t="shared" si="28"/>
        <v>0</v>
      </c>
      <c r="G35" s="58">
        <f t="shared" si="28"/>
        <v>0</v>
      </c>
      <c r="H35" s="58">
        <f t="shared" si="28"/>
        <v>0</v>
      </c>
      <c r="I35" s="58">
        <f t="shared" si="28"/>
        <v>0</v>
      </c>
      <c r="J35" s="58">
        <f t="shared" si="28"/>
        <v>0</v>
      </c>
      <c r="K35" s="58">
        <f t="shared" si="28"/>
        <v>0</v>
      </c>
      <c r="L35" s="58">
        <f t="shared" si="28"/>
        <v>0</v>
      </c>
      <c r="M35" s="58">
        <f t="shared" si="28"/>
        <v>0</v>
      </c>
      <c r="N35" s="58">
        <f t="shared" si="28"/>
        <v>0</v>
      </c>
      <c r="O35" s="58">
        <f t="shared" si="28"/>
        <v>0</v>
      </c>
      <c r="P35" s="58">
        <f t="shared" si="28"/>
        <v>0</v>
      </c>
      <c r="Q35" s="58">
        <f t="shared" si="28"/>
        <v>0</v>
      </c>
      <c r="R35" s="58">
        <f t="shared" si="28"/>
        <v>0</v>
      </c>
      <c r="S35" s="58">
        <f t="shared" si="28"/>
        <v>0</v>
      </c>
      <c r="T35" s="58">
        <f t="shared" si="28"/>
        <v>0</v>
      </c>
      <c r="U35" s="58">
        <f t="shared" si="28"/>
        <v>0</v>
      </c>
      <c r="V35" s="58">
        <f t="shared" si="28"/>
        <v>0</v>
      </c>
      <c r="W35" s="58">
        <f t="shared" si="28"/>
        <v>0</v>
      </c>
      <c r="X35" s="58">
        <f t="shared" si="28"/>
        <v>0</v>
      </c>
      <c r="Y35" s="58">
        <f t="shared" si="28"/>
        <v>0</v>
      </c>
      <c r="Z35" s="58">
        <f t="shared" si="28"/>
        <v>0</v>
      </c>
      <c r="AA35" s="58">
        <f t="shared" si="28"/>
        <v>0</v>
      </c>
      <c r="AB35" s="58">
        <f t="shared" si="28"/>
        <v>0</v>
      </c>
      <c r="AC35" s="58">
        <f t="shared" si="28"/>
        <v>0</v>
      </c>
      <c r="AD35" s="58">
        <f t="shared" si="28"/>
        <v>0</v>
      </c>
      <c r="AE35" s="58">
        <f t="shared" si="28"/>
        <v>0</v>
      </c>
      <c r="AF35" s="58">
        <f t="shared" si="28"/>
        <v>0</v>
      </c>
      <c r="AG35" s="58">
        <f t="shared" si="28"/>
        <v>0</v>
      </c>
      <c r="AH35" s="58">
        <f t="shared" si="28"/>
        <v>0</v>
      </c>
      <c r="AI35" s="58">
        <f t="shared" si="28"/>
        <v>0</v>
      </c>
      <c r="AJ35" s="58">
        <f t="shared" si="28"/>
        <v>0</v>
      </c>
      <c r="AK35" s="58">
        <f t="shared" si="28"/>
        <v>0</v>
      </c>
      <c r="AL35" s="58">
        <f t="shared" si="28"/>
        <v>0</v>
      </c>
      <c r="AM35" s="58">
        <f t="shared" si="28"/>
        <v>0</v>
      </c>
      <c r="AN35" s="58">
        <f t="shared" si="28"/>
        <v>0</v>
      </c>
      <c r="AO35" s="58">
        <f t="shared" si="28"/>
        <v>0</v>
      </c>
      <c r="AP35" s="58">
        <f t="shared" si="28"/>
        <v>0</v>
      </c>
      <c r="AQ35" s="58">
        <f t="shared" si="28"/>
        <v>0</v>
      </c>
      <c r="AR35" s="58">
        <f t="shared" si="28"/>
        <v>0</v>
      </c>
      <c r="AS35" s="58">
        <f t="shared" si="28"/>
        <v>0</v>
      </c>
      <c r="AT35" s="58">
        <f t="shared" si="28"/>
        <v>0</v>
      </c>
      <c r="AU35" s="58">
        <f t="shared" si="28"/>
        <v>0</v>
      </c>
      <c r="AV35" s="58">
        <f>AV19+AV33</f>
        <v>0</v>
      </c>
      <c r="AW35" s="58">
        <f>AW19+AW33</f>
        <v>0</v>
      </c>
      <c r="AX35" s="58">
        <f>AX19+AX33</f>
        <v>0</v>
      </c>
      <c r="AY35" s="58">
        <f>AY19+AY33</f>
        <v>0</v>
      </c>
      <c r="AZ35" s="58">
        <f>AZ19+AZ33</f>
        <v>0</v>
      </c>
      <c r="BA35" s="58">
        <f t="shared" ref="BA35:CX35" si="29">BA19+BA33</f>
        <v>0</v>
      </c>
      <c r="BB35" s="58">
        <f t="shared" si="29"/>
        <v>0</v>
      </c>
      <c r="BC35" s="58">
        <f t="shared" si="29"/>
        <v>0</v>
      </c>
      <c r="BD35" s="58">
        <f t="shared" si="29"/>
        <v>0</v>
      </c>
      <c r="BE35" s="58">
        <f t="shared" si="29"/>
        <v>0</v>
      </c>
      <c r="BF35" s="58">
        <f t="shared" si="29"/>
        <v>0</v>
      </c>
      <c r="BG35" s="58">
        <f t="shared" si="29"/>
        <v>0</v>
      </c>
      <c r="BH35" s="58">
        <f t="shared" si="29"/>
        <v>0</v>
      </c>
      <c r="BI35" s="58">
        <f t="shared" si="29"/>
        <v>0</v>
      </c>
      <c r="BJ35" s="58">
        <f t="shared" si="29"/>
        <v>0</v>
      </c>
      <c r="BK35" s="58">
        <f t="shared" si="29"/>
        <v>0</v>
      </c>
      <c r="BL35" s="58">
        <f t="shared" si="29"/>
        <v>0</v>
      </c>
      <c r="BM35" s="58">
        <f t="shared" si="29"/>
        <v>0</v>
      </c>
      <c r="BN35" s="58">
        <f t="shared" si="29"/>
        <v>0</v>
      </c>
      <c r="BO35" s="58">
        <f t="shared" si="29"/>
        <v>0</v>
      </c>
      <c r="BP35" s="58">
        <f t="shared" si="29"/>
        <v>0</v>
      </c>
      <c r="BQ35" s="58">
        <f t="shared" si="29"/>
        <v>0</v>
      </c>
      <c r="BR35" s="58">
        <f t="shared" si="29"/>
        <v>0</v>
      </c>
      <c r="BS35" s="58">
        <f t="shared" si="29"/>
        <v>0</v>
      </c>
      <c r="BT35" s="58">
        <f t="shared" si="29"/>
        <v>0</v>
      </c>
      <c r="BU35" s="58">
        <f t="shared" si="29"/>
        <v>0</v>
      </c>
      <c r="BV35" s="58">
        <f t="shared" si="29"/>
        <v>0</v>
      </c>
      <c r="BW35" s="58">
        <f t="shared" si="29"/>
        <v>0</v>
      </c>
      <c r="BX35" s="58">
        <f t="shared" si="29"/>
        <v>0</v>
      </c>
      <c r="BY35" s="58">
        <f t="shared" si="29"/>
        <v>0</v>
      </c>
      <c r="BZ35" s="58">
        <f t="shared" si="29"/>
        <v>0</v>
      </c>
      <c r="CA35" s="58">
        <f t="shared" si="29"/>
        <v>0</v>
      </c>
      <c r="CB35" s="58">
        <f t="shared" si="29"/>
        <v>0</v>
      </c>
      <c r="CC35" s="58">
        <f t="shared" si="29"/>
        <v>0</v>
      </c>
      <c r="CD35" s="58">
        <f t="shared" si="29"/>
        <v>0</v>
      </c>
      <c r="CE35" s="58">
        <f t="shared" si="29"/>
        <v>0</v>
      </c>
      <c r="CF35" s="58">
        <f t="shared" si="29"/>
        <v>0</v>
      </c>
      <c r="CG35" s="58">
        <f t="shared" si="29"/>
        <v>0</v>
      </c>
      <c r="CH35" s="58">
        <f t="shared" si="29"/>
        <v>0</v>
      </c>
      <c r="CI35" s="58">
        <f t="shared" si="29"/>
        <v>0</v>
      </c>
      <c r="CJ35" s="58">
        <f t="shared" si="29"/>
        <v>0</v>
      </c>
      <c r="CK35" s="58">
        <f t="shared" si="29"/>
        <v>0</v>
      </c>
      <c r="CL35" s="58">
        <f t="shared" si="29"/>
        <v>0</v>
      </c>
      <c r="CM35" s="58">
        <f t="shared" si="29"/>
        <v>0</v>
      </c>
      <c r="CN35" s="58">
        <f t="shared" si="29"/>
        <v>0</v>
      </c>
      <c r="CO35" s="58">
        <f t="shared" si="29"/>
        <v>0</v>
      </c>
      <c r="CP35" s="58">
        <f t="shared" si="29"/>
        <v>0</v>
      </c>
      <c r="CQ35" s="58">
        <f t="shared" si="29"/>
        <v>0</v>
      </c>
      <c r="CR35" s="58">
        <f t="shared" si="29"/>
        <v>0</v>
      </c>
      <c r="CS35" s="58">
        <f t="shared" si="29"/>
        <v>0</v>
      </c>
      <c r="CT35" s="58">
        <f t="shared" si="29"/>
        <v>0</v>
      </c>
      <c r="CU35" s="58">
        <f t="shared" si="29"/>
        <v>0</v>
      </c>
      <c r="CV35" s="58">
        <f t="shared" si="29"/>
        <v>0</v>
      </c>
      <c r="CW35" s="58">
        <f t="shared" si="29"/>
        <v>0</v>
      </c>
      <c r="CX35" s="58">
        <f t="shared" si="29"/>
        <v>0</v>
      </c>
      <c r="CY35" s="58">
        <f>CY19+CY33</f>
        <v>0</v>
      </c>
      <c r="CZ35" s="67" t="s">
        <v>78</v>
      </c>
      <c r="DA35" s="66"/>
      <c r="DB35" s="66"/>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row>
    <row r="36" spans="1:193" s="5" customFormat="1" ht="49.5" customHeight="1" x14ac:dyDescent="0.3">
      <c r="A36" s="39" t="s">
        <v>79</v>
      </c>
      <c r="B36" s="68"/>
      <c r="C36" s="44">
        <f>-(IF(SUM($C$35:C35)&gt;0,(IF(C35&lt;0,C35,0)),0))</f>
        <v>0</v>
      </c>
      <c r="D36" s="44">
        <f>-(IF(SUM($C$35:D35)&gt;0,(IF(D35&lt;0,D35,0)),0))</f>
        <v>0</v>
      </c>
      <c r="E36" s="44">
        <f>-(IF(SUM($C$35:E35)&gt;0,(IF(E35&lt;0,E35,0)),0))</f>
        <v>0</v>
      </c>
      <c r="F36" s="44">
        <f>-(IF(SUM($C$35:F35)&gt;0,(IF(F35&lt;0,F35,0)),0))</f>
        <v>0</v>
      </c>
      <c r="G36" s="44">
        <f>-(IF(SUM($C$35:G35)&gt;0,(IF(G35&lt;0,G35,0)),0))</f>
        <v>0</v>
      </c>
      <c r="H36" s="44">
        <f>-(IF(SUM($C$35:H35)&gt;0,(IF(H35&lt;0,H35,0)),0))</f>
        <v>0</v>
      </c>
      <c r="I36" s="44">
        <f>-(IF(SUM($C$35:I35)&gt;0,(IF(I35&lt;0,I35,0)),0))</f>
        <v>0</v>
      </c>
      <c r="J36" s="44">
        <f>-(IF(SUM($C$35:J35)&gt;0,(IF(J35&lt;0,J35,0)),0))</f>
        <v>0</v>
      </c>
      <c r="K36" s="44">
        <f>-(IF(SUM($C$35:K35)&gt;0,(IF(K35&lt;0,K35,0)),0))</f>
        <v>0</v>
      </c>
      <c r="L36" s="44">
        <f>-(IF(SUM($C$35:L35)&gt;0,(IF(L35&lt;0,L35,0)),0))</f>
        <v>0</v>
      </c>
      <c r="M36" s="44">
        <f>-(IF(SUM($C$35:M35)&gt;0,(IF(M35&lt;0,M35,0)),0))</f>
        <v>0</v>
      </c>
      <c r="N36" s="44">
        <f>-(IF(SUM($C$35:N35)&gt;0,(IF(N35&lt;0,N35,0)),0))</f>
        <v>0</v>
      </c>
      <c r="O36" s="44">
        <f>-(IF(SUM($C$35:O35)&gt;0,(IF(O35&lt;0,O35,0)),0))</f>
        <v>0</v>
      </c>
      <c r="P36" s="44">
        <f>-(IF(SUM($C$35:P35)&gt;0,(IF(P35&lt;0,P35,0)),0))</f>
        <v>0</v>
      </c>
      <c r="Q36" s="44">
        <f>-(IF(SUM($C$35:Q35)&gt;0,(IF(Q35&lt;0,Q35,0)),0))</f>
        <v>0</v>
      </c>
      <c r="R36" s="44">
        <f>-(IF(SUM($C$35:R35)&gt;0,(IF(R35&lt;0,R35,0)),0))</f>
        <v>0</v>
      </c>
      <c r="S36" s="44">
        <f>-(IF(SUM($C$35:S35)&gt;0,(IF(S35&lt;0,S35,0)),0))</f>
        <v>0</v>
      </c>
      <c r="T36" s="44">
        <f>-(IF(SUM($C$35:T35)&gt;0,(IF(T35&lt;0,T35,0)),0))</f>
        <v>0</v>
      </c>
      <c r="U36" s="44">
        <f>-(IF(SUM($C$35:U35)&gt;0,(IF(U35&lt;0,U35,0)),0))</f>
        <v>0</v>
      </c>
      <c r="V36" s="44">
        <f>-(IF(SUM($C$35:V35)&gt;0,(IF(V35&lt;0,V35,0)),0))</f>
        <v>0</v>
      </c>
      <c r="W36" s="44">
        <f>-(IF(SUM($C$35:W35)&gt;0,(IF(W35&lt;0,W35,0)),0))</f>
        <v>0</v>
      </c>
      <c r="X36" s="44">
        <f>-(IF(SUM($C$35:X35)&gt;0,(IF(X35&lt;0,X35,0)),0))</f>
        <v>0</v>
      </c>
      <c r="Y36" s="44">
        <f>-(IF(SUM($C$35:Y35)&gt;0,(IF(Y35&lt;0,Y35,0)),0))</f>
        <v>0</v>
      </c>
      <c r="Z36" s="44">
        <f>-(IF(SUM($C$35:Z35)&gt;0,(IF(Z35&lt;0,Z35,0)),0))</f>
        <v>0</v>
      </c>
      <c r="AA36" s="44">
        <f>-(IF(SUM($C$35:AA35)&gt;0,(IF(AA35&lt;0,AA35,0)),0))</f>
        <v>0</v>
      </c>
      <c r="AB36" s="44">
        <f>-(IF(SUM($C$35:AB35)&gt;0,(IF(AB35&lt;0,AB35,0)),0))</f>
        <v>0</v>
      </c>
      <c r="AC36" s="44">
        <f>-(IF(SUM($C$35:AC35)&gt;0,(IF(AC35&lt;0,AC35,0)),0))</f>
        <v>0</v>
      </c>
      <c r="AD36" s="44">
        <f>-(IF(SUM($C$35:AD35)&gt;0,(IF(AD35&lt;0,AD35,0)),0))</f>
        <v>0</v>
      </c>
      <c r="AE36" s="44">
        <f>-(IF(SUM($C$35:AE35)&gt;0,(IF(AE35&lt;0,AE35,0)),0))</f>
        <v>0</v>
      </c>
      <c r="AF36" s="44">
        <f>-(IF(SUM($C$35:AF35)&gt;0,(IF(AF35&lt;0,AF35,0)),0))</f>
        <v>0</v>
      </c>
      <c r="AG36" s="44">
        <f>-(IF(SUM($C$35:AG35)&gt;0,(IF(AG35&lt;0,AG35,0)),0))</f>
        <v>0</v>
      </c>
      <c r="AH36" s="44">
        <f>-(IF(SUM($C$35:AH35)&gt;0,(IF(AH35&lt;0,AH35,0)),0))</f>
        <v>0</v>
      </c>
      <c r="AI36" s="44">
        <f>-(IF(SUM($C$35:AI35)&gt;0,(IF(AI35&lt;0,AI35,0)),0))</f>
        <v>0</v>
      </c>
      <c r="AJ36" s="44">
        <f>-(IF(SUM($C$35:AJ35)&gt;0,(IF(AJ35&lt;0,AJ35,0)),0))</f>
        <v>0</v>
      </c>
      <c r="AK36" s="44">
        <f>-(IF(SUM($C$35:AK35)&gt;0,(IF(AK35&lt;0,AK35,0)),0))</f>
        <v>0</v>
      </c>
      <c r="AL36" s="44">
        <f>-(IF(SUM($C$35:AL35)&gt;0,(IF(AL35&lt;0,AL35,0)),0))</f>
        <v>0</v>
      </c>
      <c r="AM36" s="44">
        <f>-(IF(SUM($C$35:AM35)&gt;0,(IF(AM35&lt;0,AM35,0)),0))</f>
        <v>0</v>
      </c>
      <c r="AN36" s="44">
        <f>-(IF(SUM($C$35:AN35)&gt;0,(IF(AN35&lt;0,AN35,0)),0))</f>
        <v>0</v>
      </c>
      <c r="AO36" s="44">
        <f>-(IF(SUM($C$35:AO35)&gt;0,(IF(AO35&lt;0,AO35,0)),0))</f>
        <v>0</v>
      </c>
      <c r="AP36" s="44">
        <f>-(IF(SUM($C$35:AP35)&gt;0,(IF(AP35&lt;0,AP35,0)),0))</f>
        <v>0</v>
      </c>
      <c r="AQ36" s="44">
        <f>-(IF(SUM($C$35:AQ35)&gt;0,(IF(AQ35&lt;0,AQ35,0)),0))</f>
        <v>0</v>
      </c>
      <c r="AR36" s="44">
        <f>-(IF(SUM($C$35:AR35)&gt;0,(IF(AR35&lt;0,AR35,0)),0))</f>
        <v>0</v>
      </c>
      <c r="AS36" s="44">
        <f>-(IF(SUM($C$35:AS35)&gt;0,(IF(AS35&lt;0,AS35,0)),0))</f>
        <v>0</v>
      </c>
      <c r="AT36" s="44">
        <f>-(IF(SUM($C$35:AT35)&gt;0,(IF(AT35&lt;0,AT35,0)),0))</f>
        <v>0</v>
      </c>
      <c r="AU36" s="44">
        <f>-(IF(SUM($C$35:AU35)&gt;0,(IF(AU35&lt;0,AU35,0)),0))</f>
        <v>0</v>
      </c>
      <c r="AV36" s="44">
        <f>-(IF(SUM($C$35:AV35)&gt;0,(IF(AV35&lt;0,AV35,0)),0))</f>
        <v>0</v>
      </c>
      <c r="AW36" s="44">
        <f>-(IF(SUM($C$35:AW35)&gt;0,(IF(AW35&lt;0,AW35,0)),0))</f>
        <v>0</v>
      </c>
      <c r="AX36" s="44">
        <f>-(IF(SUM($C$35:AX35)&gt;0,(IF(AX35&lt;0,AX35,0)),0))</f>
        <v>0</v>
      </c>
      <c r="AY36" s="44">
        <f>-(IF(SUM($C$35:AY35)&gt;0,(IF(AY35&lt;0,AY35,0)),0))</f>
        <v>0</v>
      </c>
      <c r="AZ36" s="44">
        <f>-(IF(SUM($C$35:AZ35)&gt;0,(IF(AZ35&lt;0,AZ35,0)),0))</f>
        <v>0</v>
      </c>
      <c r="BA36" s="44">
        <f>-(IF(SUM($C$35:BA35)&gt;0,(IF(BA35&lt;0,BA35,0)),0))</f>
        <v>0</v>
      </c>
      <c r="BB36" s="44">
        <f>-(IF(SUM($C$35:BB35)&gt;0,(IF(BB35&lt;0,BB35,0)),0))</f>
        <v>0</v>
      </c>
      <c r="BC36" s="44">
        <f>-(IF(SUM($C$35:BC35)&gt;0,(IF(BC35&lt;0,BC35,0)),0))</f>
        <v>0</v>
      </c>
      <c r="BD36" s="44">
        <f>-(IF(SUM($C$35:BD35)&gt;0,(IF(BD35&lt;0,BD35,0)),0))</f>
        <v>0</v>
      </c>
      <c r="BE36" s="44">
        <f>-(IF(SUM($C$35:BE35)&gt;0,(IF(BE35&lt;0,BE35,0)),0))</f>
        <v>0</v>
      </c>
      <c r="BF36" s="44">
        <f>-(IF(SUM($C$35:BF35)&gt;0,(IF(BF35&lt;0,BF35,0)),0))</f>
        <v>0</v>
      </c>
      <c r="BG36" s="44">
        <f>-(IF(SUM($C$35:BG35)&gt;0,(IF(BG35&lt;0,BG35,0)),0))</f>
        <v>0</v>
      </c>
      <c r="BH36" s="44">
        <f>-(IF(SUM($C$35:BH35)&gt;0,(IF(BH35&lt;0,BH35,0)),0))</f>
        <v>0</v>
      </c>
      <c r="BI36" s="44">
        <f>-(IF(SUM($C$35:BI35)&gt;0,(IF(BI35&lt;0,BI35,0)),0))</f>
        <v>0</v>
      </c>
      <c r="BJ36" s="44">
        <f>-(IF(SUM($C$35:BJ35)&gt;0,(IF(BJ35&lt;0,BJ35,0)),0))</f>
        <v>0</v>
      </c>
      <c r="BK36" s="44">
        <f>-(IF(SUM($C$35:BK35)&gt;0,(IF(BK35&lt;0,BK35,0)),0))</f>
        <v>0</v>
      </c>
      <c r="BL36" s="44">
        <f>-(IF(SUM($C$35:BL35)&gt;0,(IF(BL35&lt;0,BL35,0)),0))</f>
        <v>0</v>
      </c>
      <c r="BM36" s="44">
        <f>-(IF(SUM($C$35:BM35)&gt;0,(IF(BM35&lt;0,BM35,0)),0))</f>
        <v>0</v>
      </c>
      <c r="BN36" s="44">
        <f>-(IF(SUM($C$35:BN35)&gt;0,(IF(BN35&lt;0,BN35,0)),0))</f>
        <v>0</v>
      </c>
      <c r="BO36" s="44">
        <f>-(IF(SUM($C$35:BO35)&gt;0,(IF(BO35&lt;0,BO35,0)),0))</f>
        <v>0</v>
      </c>
      <c r="BP36" s="44">
        <f>-(IF(SUM($C$35:BP35)&gt;0,(IF(BP35&lt;0,BP35,0)),0))</f>
        <v>0</v>
      </c>
      <c r="BQ36" s="44">
        <f>-(IF(SUM($C$35:BQ35)&gt;0,(IF(BQ35&lt;0,BQ35,0)),0))</f>
        <v>0</v>
      </c>
      <c r="BR36" s="44">
        <f>-(IF(SUM($C$35:BR35)&gt;0,(IF(BR35&lt;0,BR35,0)),0))</f>
        <v>0</v>
      </c>
      <c r="BS36" s="44">
        <f>-(IF(SUM($C$35:BS35)&gt;0,(IF(BS35&lt;0,BS35,0)),0))</f>
        <v>0</v>
      </c>
      <c r="BT36" s="44">
        <f>-(IF(SUM($C$35:BT35)&gt;0,(IF(BT35&lt;0,BT35,0)),0))</f>
        <v>0</v>
      </c>
      <c r="BU36" s="44">
        <f>-(IF(SUM($C$35:BU35)&gt;0,(IF(BU35&lt;0,BU35,0)),0))</f>
        <v>0</v>
      </c>
      <c r="BV36" s="44">
        <f>-(IF(SUM($C$35:BV35)&gt;0,(IF(BV35&lt;0,BV35,0)),0))</f>
        <v>0</v>
      </c>
      <c r="BW36" s="44">
        <f>-(IF(SUM($C$35:BW35)&gt;0,(IF(BW35&lt;0,BW35,0)),0))</f>
        <v>0</v>
      </c>
      <c r="BX36" s="44">
        <f>-(IF(SUM($C$35:BX35)&gt;0,(IF(BX35&lt;0,BX35,0)),0))</f>
        <v>0</v>
      </c>
      <c r="BY36" s="44">
        <f>-(IF(SUM($C$35:BY35)&gt;0,(IF(BY35&lt;0,BY35,0)),0))</f>
        <v>0</v>
      </c>
      <c r="BZ36" s="44">
        <f>-(IF(SUM($C$35:BZ35)&gt;0,(IF(BZ35&lt;0,BZ35,0)),0))</f>
        <v>0</v>
      </c>
      <c r="CA36" s="44">
        <f>-(IF(SUM($C$35:CA35)&gt;0,(IF(CA35&lt;0,CA35,0)),0))</f>
        <v>0</v>
      </c>
      <c r="CB36" s="44">
        <f>-(IF(SUM($C$35:CB35)&gt;0,(IF(CB35&lt;0,CB35,0)),0))</f>
        <v>0</v>
      </c>
      <c r="CC36" s="44">
        <f>-(IF(SUM($C$35:CC35)&gt;0,(IF(CC35&lt;0,CC35,0)),0))</f>
        <v>0</v>
      </c>
      <c r="CD36" s="44">
        <f>-(IF(SUM($C$35:CD35)&gt;0,(IF(CD35&lt;0,CD35,0)),0))</f>
        <v>0</v>
      </c>
      <c r="CE36" s="44">
        <f>-(IF(SUM($C$35:CE35)&gt;0,(IF(CE35&lt;0,CE35,0)),0))</f>
        <v>0</v>
      </c>
      <c r="CF36" s="44">
        <f>-(IF(SUM($C$35:CF35)&gt;0,(IF(CF35&lt;0,CF35,0)),0))</f>
        <v>0</v>
      </c>
      <c r="CG36" s="44">
        <f>-(IF(SUM($C$35:CG35)&gt;0,(IF(CG35&lt;0,CG35,0)),0))</f>
        <v>0</v>
      </c>
      <c r="CH36" s="44">
        <f>-(IF(SUM($C$35:CH35)&gt;0,(IF(CH35&lt;0,CH35,0)),0))</f>
        <v>0</v>
      </c>
      <c r="CI36" s="44">
        <f>-(IF(SUM($C$35:CI35)&gt;0,(IF(CI35&lt;0,CI35,0)),0))</f>
        <v>0</v>
      </c>
      <c r="CJ36" s="44">
        <f>-(IF(SUM($C$35:CJ35)&gt;0,(IF(CJ35&lt;0,CJ35,0)),0))</f>
        <v>0</v>
      </c>
      <c r="CK36" s="44">
        <f>-(IF(SUM($C$35:CK35)&gt;0,(IF(CK35&lt;0,CK35,0)),0))</f>
        <v>0</v>
      </c>
      <c r="CL36" s="44">
        <f>-(IF(SUM($C$35:CL35)&gt;0,(IF(CL35&lt;0,CL35,0)),0))</f>
        <v>0</v>
      </c>
      <c r="CM36" s="44">
        <f>-(IF(SUM($C$35:CM35)&gt;0,(IF(CM35&lt;0,CM35,0)),0))</f>
        <v>0</v>
      </c>
      <c r="CN36" s="44">
        <f>-(IF(SUM($C$35:CN35)&gt;0,(IF(CN35&lt;0,CN35,0)),0))</f>
        <v>0</v>
      </c>
      <c r="CO36" s="44">
        <f>-(IF(SUM($C$35:CO35)&gt;0,(IF(CO35&lt;0,CO35,0)),0))</f>
        <v>0</v>
      </c>
      <c r="CP36" s="44">
        <f>-(IF(SUM($C$35:CP35)&gt;0,(IF(CP35&lt;0,CP35,0)),0))</f>
        <v>0</v>
      </c>
      <c r="CQ36" s="44">
        <f>-(IF(SUM($C$35:CQ35)&gt;0,(IF(CQ35&lt;0,CQ35,0)),0))</f>
        <v>0</v>
      </c>
      <c r="CR36" s="44">
        <f>-(IF(SUM($C$35:CR35)&gt;0,(IF(CR35&lt;0,CR35,0)),0))</f>
        <v>0</v>
      </c>
      <c r="CS36" s="44">
        <f>-(IF(SUM($C$35:CS35)&gt;0,(IF(CS35&lt;0,CS35,0)),0))</f>
        <v>0</v>
      </c>
      <c r="CT36" s="44">
        <f>-(IF(SUM($C$35:CT35)&gt;0,(IF(CT35&lt;0,CT35,0)),0))</f>
        <v>0</v>
      </c>
      <c r="CU36" s="44">
        <f>-(IF(SUM($C$35:CU35)&gt;0,(IF(CU35&lt;0,CU35,0)),0))</f>
        <v>0</v>
      </c>
      <c r="CV36" s="44">
        <f>-(IF(SUM($C$35:CV35)&gt;0,(IF(CV35&lt;0,CV35,0)),0))</f>
        <v>0</v>
      </c>
      <c r="CW36" s="44">
        <f>-(IF(SUM($C$35:CW35)&gt;0,(IF(CW35&lt;0,CW35,0)),0))</f>
        <v>0</v>
      </c>
      <c r="CX36" s="44">
        <f>-(IF(SUM($C$35:CX35)&gt;0,(IF(CX35&lt;0,CX35,0)),0))</f>
        <v>0</v>
      </c>
      <c r="CY36" s="44">
        <f>-(IF(SUM($C$35:CY35)&gt;0,(IF(CY35&lt;0,CY35,0)),0))</f>
        <v>0</v>
      </c>
      <c r="CZ36" s="51" t="s">
        <v>80</v>
      </c>
      <c r="DA36" s="27"/>
      <c r="DB36" s="24"/>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row>
    <row r="37" spans="1:193" s="64" customFormat="1" ht="33" customHeight="1" x14ac:dyDescent="0.35">
      <c r="A37" s="222" t="s">
        <v>81</v>
      </c>
      <c r="B37" s="223"/>
      <c r="C37" s="223"/>
      <c r="D37" s="223"/>
      <c r="E37" s="223"/>
      <c r="F37" s="223"/>
      <c r="G37" s="223"/>
      <c r="H37" s="223"/>
      <c r="I37" s="223"/>
      <c r="J37" s="223"/>
      <c r="K37" s="223"/>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72"/>
      <c r="DA37" s="61"/>
      <c r="DB37" s="62"/>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row>
    <row r="38" spans="1:193" s="5" customFormat="1" ht="28.5" customHeight="1" x14ac:dyDescent="0.45">
      <c r="A38" s="39" t="s">
        <v>82</v>
      </c>
      <c r="B38" s="43"/>
      <c r="C38" s="44">
        <f t="shared" ref="C38:AH38" si="30">MAX(C35,0)</f>
        <v>0</v>
      </c>
      <c r="D38" s="44">
        <f>MAX(D35,0)</f>
        <v>0</v>
      </c>
      <c r="E38" s="44">
        <f t="shared" si="30"/>
        <v>0</v>
      </c>
      <c r="F38" s="44">
        <f t="shared" si="30"/>
        <v>0</v>
      </c>
      <c r="G38" s="44">
        <f t="shared" si="30"/>
        <v>0</v>
      </c>
      <c r="H38" s="44">
        <f t="shared" si="30"/>
        <v>0</v>
      </c>
      <c r="I38" s="44">
        <f t="shared" si="30"/>
        <v>0</v>
      </c>
      <c r="J38" s="44">
        <f t="shared" si="30"/>
        <v>0</v>
      </c>
      <c r="K38" s="44">
        <f t="shared" si="30"/>
        <v>0</v>
      </c>
      <c r="L38" s="44">
        <f t="shared" si="30"/>
        <v>0</v>
      </c>
      <c r="M38" s="44">
        <f t="shared" si="30"/>
        <v>0</v>
      </c>
      <c r="N38" s="44">
        <f t="shared" si="30"/>
        <v>0</v>
      </c>
      <c r="O38" s="44">
        <f t="shared" si="30"/>
        <v>0</v>
      </c>
      <c r="P38" s="44">
        <f t="shared" si="30"/>
        <v>0</v>
      </c>
      <c r="Q38" s="44">
        <f t="shared" si="30"/>
        <v>0</v>
      </c>
      <c r="R38" s="44">
        <f t="shared" si="30"/>
        <v>0</v>
      </c>
      <c r="S38" s="44">
        <f t="shared" si="30"/>
        <v>0</v>
      </c>
      <c r="T38" s="44">
        <f t="shared" si="30"/>
        <v>0</v>
      </c>
      <c r="U38" s="44">
        <f t="shared" si="30"/>
        <v>0</v>
      </c>
      <c r="V38" s="44">
        <f t="shared" si="30"/>
        <v>0</v>
      </c>
      <c r="W38" s="44">
        <f t="shared" si="30"/>
        <v>0</v>
      </c>
      <c r="X38" s="44">
        <f t="shared" si="30"/>
        <v>0</v>
      </c>
      <c r="Y38" s="44">
        <f t="shared" si="30"/>
        <v>0</v>
      </c>
      <c r="Z38" s="44">
        <f t="shared" si="30"/>
        <v>0</v>
      </c>
      <c r="AA38" s="44">
        <f t="shared" si="30"/>
        <v>0</v>
      </c>
      <c r="AB38" s="44">
        <f t="shared" si="30"/>
        <v>0</v>
      </c>
      <c r="AC38" s="44">
        <f t="shared" si="30"/>
        <v>0</v>
      </c>
      <c r="AD38" s="44">
        <f t="shared" si="30"/>
        <v>0</v>
      </c>
      <c r="AE38" s="44">
        <f t="shared" si="30"/>
        <v>0</v>
      </c>
      <c r="AF38" s="44">
        <f t="shared" si="30"/>
        <v>0</v>
      </c>
      <c r="AG38" s="44">
        <f t="shared" si="30"/>
        <v>0</v>
      </c>
      <c r="AH38" s="44">
        <f t="shared" si="30"/>
        <v>0</v>
      </c>
      <c r="AI38" s="44">
        <f t="shared" ref="AI38:BN38" si="31">MAX(AI35,0)</f>
        <v>0</v>
      </c>
      <c r="AJ38" s="44">
        <f t="shared" si="31"/>
        <v>0</v>
      </c>
      <c r="AK38" s="44">
        <f t="shared" si="31"/>
        <v>0</v>
      </c>
      <c r="AL38" s="44">
        <f t="shared" si="31"/>
        <v>0</v>
      </c>
      <c r="AM38" s="44">
        <f t="shared" si="31"/>
        <v>0</v>
      </c>
      <c r="AN38" s="44">
        <f t="shared" si="31"/>
        <v>0</v>
      </c>
      <c r="AO38" s="44">
        <f t="shared" si="31"/>
        <v>0</v>
      </c>
      <c r="AP38" s="44">
        <f t="shared" si="31"/>
        <v>0</v>
      </c>
      <c r="AQ38" s="44">
        <f t="shared" si="31"/>
        <v>0</v>
      </c>
      <c r="AR38" s="44">
        <f t="shared" si="31"/>
        <v>0</v>
      </c>
      <c r="AS38" s="44">
        <f t="shared" si="31"/>
        <v>0</v>
      </c>
      <c r="AT38" s="44">
        <f t="shared" si="31"/>
        <v>0</v>
      </c>
      <c r="AU38" s="44">
        <f t="shared" si="31"/>
        <v>0</v>
      </c>
      <c r="AV38" s="44">
        <f t="shared" si="31"/>
        <v>0</v>
      </c>
      <c r="AW38" s="44">
        <f t="shared" si="31"/>
        <v>0</v>
      </c>
      <c r="AX38" s="44">
        <f t="shared" si="31"/>
        <v>0</v>
      </c>
      <c r="AY38" s="44">
        <f t="shared" si="31"/>
        <v>0</v>
      </c>
      <c r="AZ38" s="44">
        <f t="shared" si="31"/>
        <v>0</v>
      </c>
      <c r="BA38" s="44">
        <f t="shared" si="31"/>
        <v>0</v>
      </c>
      <c r="BB38" s="44">
        <f t="shared" si="31"/>
        <v>0</v>
      </c>
      <c r="BC38" s="44">
        <f t="shared" si="31"/>
        <v>0</v>
      </c>
      <c r="BD38" s="44">
        <f t="shared" si="31"/>
        <v>0</v>
      </c>
      <c r="BE38" s="44">
        <f t="shared" si="31"/>
        <v>0</v>
      </c>
      <c r="BF38" s="44">
        <f t="shared" si="31"/>
        <v>0</v>
      </c>
      <c r="BG38" s="44">
        <f t="shared" si="31"/>
        <v>0</v>
      </c>
      <c r="BH38" s="44">
        <f t="shared" si="31"/>
        <v>0</v>
      </c>
      <c r="BI38" s="44">
        <f t="shared" si="31"/>
        <v>0</v>
      </c>
      <c r="BJ38" s="44">
        <f t="shared" si="31"/>
        <v>0</v>
      </c>
      <c r="BK38" s="44">
        <f t="shared" si="31"/>
        <v>0</v>
      </c>
      <c r="BL38" s="44">
        <f t="shared" si="31"/>
        <v>0</v>
      </c>
      <c r="BM38" s="44">
        <f t="shared" si="31"/>
        <v>0</v>
      </c>
      <c r="BN38" s="44">
        <f t="shared" si="31"/>
        <v>0</v>
      </c>
      <c r="BO38" s="44">
        <f t="shared" ref="BO38:CX38" si="32">MAX(BO35,0)</f>
        <v>0</v>
      </c>
      <c r="BP38" s="44">
        <f t="shared" si="32"/>
        <v>0</v>
      </c>
      <c r="BQ38" s="44">
        <f t="shared" si="32"/>
        <v>0</v>
      </c>
      <c r="BR38" s="44">
        <f t="shared" si="32"/>
        <v>0</v>
      </c>
      <c r="BS38" s="44">
        <f t="shared" si="32"/>
        <v>0</v>
      </c>
      <c r="BT38" s="44">
        <f t="shared" si="32"/>
        <v>0</v>
      </c>
      <c r="BU38" s="44">
        <f t="shared" si="32"/>
        <v>0</v>
      </c>
      <c r="BV38" s="44">
        <f t="shared" si="32"/>
        <v>0</v>
      </c>
      <c r="BW38" s="44">
        <f t="shared" si="32"/>
        <v>0</v>
      </c>
      <c r="BX38" s="44">
        <f t="shared" si="32"/>
        <v>0</v>
      </c>
      <c r="BY38" s="44">
        <f t="shared" si="32"/>
        <v>0</v>
      </c>
      <c r="BZ38" s="44">
        <f t="shared" si="32"/>
        <v>0</v>
      </c>
      <c r="CA38" s="44">
        <f t="shared" si="32"/>
        <v>0</v>
      </c>
      <c r="CB38" s="44">
        <f t="shared" si="32"/>
        <v>0</v>
      </c>
      <c r="CC38" s="44">
        <f t="shared" si="32"/>
        <v>0</v>
      </c>
      <c r="CD38" s="44">
        <f t="shared" si="32"/>
        <v>0</v>
      </c>
      <c r="CE38" s="44">
        <f t="shared" si="32"/>
        <v>0</v>
      </c>
      <c r="CF38" s="44">
        <f t="shared" si="32"/>
        <v>0</v>
      </c>
      <c r="CG38" s="44">
        <f t="shared" si="32"/>
        <v>0</v>
      </c>
      <c r="CH38" s="44">
        <f t="shared" si="32"/>
        <v>0</v>
      </c>
      <c r="CI38" s="44">
        <f t="shared" si="32"/>
        <v>0</v>
      </c>
      <c r="CJ38" s="44">
        <f t="shared" si="32"/>
        <v>0</v>
      </c>
      <c r="CK38" s="44">
        <f t="shared" si="32"/>
        <v>0</v>
      </c>
      <c r="CL38" s="44">
        <f t="shared" si="32"/>
        <v>0</v>
      </c>
      <c r="CM38" s="44">
        <f t="shared" si="32"/>
        <v>0</v>
      </c>
      <c r="CN38" s="44">
        <f t="shared" si="32"/>
        <v>0</v>
      </c>
      <c r="CO38" s="44">
        <f t="shared" si="32"/>
        <v>0</v>
      </c>
      <c r="CP38" s="44">
        <f t="shared" si="32"/>
        <v>0</v>
      </c>
      <c r="CQ38" s="44">
        <f t="shared" si="32"/>
        <v>0</v>
      </c>
      <c r="CR38" s="44">
        <f t="shared" si="32"/>
        <v>0</v>
      </c>
      <c r="CS38" s="44">
        <f t="shared" si="32"/>
        <v>0</v>
      </c>
      <c r="CT38" s="44">
        <f t="shared" si="32"/>
        <v>0</v>
      </c>
      <c r="CU38" s="44">
        <f t="shared" si="32"/>
        <v>0</v>
      </c>
      <c r="CV38" s="44">
        <f t="shared" si="32"/>
        <v>0</v>
      </c>
      <c r="CW38" s="44">
        <f t="shared" si="32"/>
        <v>0</v>
      </c>
      <c r="CX38" s="44">
        <f t="shared" si="32"/>
        <v>0</v>
      </c>
      <c r="CY38" s="45"/>
      <c r="CZ38" s="41" t="s">
        <v>83</v>
      </c>
      <c r="DA38" s="69">
        <v>5.5</v>
      </c>
      <c r="DB38" s="70" t="s">
        <v>84</v>
      </c>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row>
    <row r="39" spans="1:193" s="5" customFormat="1" ht="32.25" customHeight="1" x14ac:dyDescent="0.3">
      <c r="A39" s="39" t="s">
        <v>85</v>
      </c>
      <c r="B39" s="73"/>
      <c r="C39" s="73"/>
      <c r="D39" s="74">
        <f>SUM($C38:C38)-SUM($D36:D36)</f>
        <v>0</v>
      </c>
      <c r="E39" s="74">
        <f>SUM($C38:D38)-SUM($D36:E36)</f>
        <v>0</v>
      </c>
      <c r="F39" s="74">
        <f>SUM($C38:E38)-SUM($D36:F36)</f>
        <v>0</v>
      </c>
      <c r="G39" s="74">
        <f>SUM($C38:F38)-SUM($D36:G36)</f>
        <v>0</v>
      </c>
      <c r="H39" s="74">
        <f>SUM($C38:G38)-SUM($D36:H36)</f>
        <v>0</v>
      </c>
      <c r="I39" s="74">
        <f>SUM($C38:H38)-SUM($D36:I36)</f>
        <v>0</v>
      </c>
      <c r="J39" s="74">
        <f>SUM($C38:I38)-SUM($D36:J36)</f>
        <v>0</v>
      </c>
      <c r="K39" s="74">
        <f>SUM($C38:J38)-SUM($D36:K36)</f>
        <v>0</v>
      </c>
      <c r="L39" s="74">
        <f>SUM($C38:K38)-SUM($D36:L36)</f>
        <v>0</v>
      </c>
      <c r="M39" s="74">
        <f>SUM($C38:L38)-SUM($D36:M36)</f>
        <v>0</v>
      </c>
      <c r="N39" s="74">
        <f>SUM($C38:M38)-SUM($D36:N36)</f>
        <v>0</v>
      </c>
      <c r="O39" s="74">
        <f>SUM($C38:N38)-SUM($D36:O36)</f>
        <v>0</v>
      </c>
      <c r="P39" s="74">
        <f>SUM($C38:O38)-SUM($D36:P36)</f>
        <v>0</v>
      </c>
      <c r="Q39" s="74">
        <f>SUM($C38:P38)-SUM($D36:Q36)</f>
        <v>0</v>
      </c>
      <c r="R39" s="74">
        <f>SUM($C38:Q38)-SUM($D36:R36)</f>
        <v>0</v>
      </c>
      <c r="S39" s="74">
        <f>SUM($C38:R38)-SUM($D36:S36)</f>
        <v>0</v>
      </c>
      <c r="T39" s="74">
        <f>SUM($C38:S38)-SUM($D36:T36)</f>
        <v>0</v>
      </c>
      <c r="U39" s="74">
        <f>SUM($C38:T38)-SUM($D36:U36)</f>
        <v>0</v>
      </c>
      <c r="V39" s="74">
        <f>SUM($C38:U38)-SUM($D36:V36)</f>
        <v>0</v>
      </c>
      <c r="W39" s="74">
        <f>SUM($C38:V38)-SUM($D36:W36)</f>
        <v>0</v>
      </c>
      <c r="X39" s="74">
        <f>SUM($C38:W38)-SUM($D36:X36)</f>
        <v>0</v>
      </c>
      <c r="Y39" s="74">
        <f>SUM($C38:X38)-SUM($D36:Y36)</f>
        <v>0</v>
      </c>
      <c r="Z39" s="74">
        <f>SUM($C38:Y38)-SUM($D36:Z36)</f>
        <v>0</v>
      </c>
      <c r="AA39" s="74">
        <f>SUM($C38:Z38)-SUM($D36:AA36)</f>
        <v>0</v>
      </c>
      <c r="AB39" s="74">
        <f>SUM($C38:AA38)-SUM($D36:AB36)</f>
        <v>0</v>
      </c>
      <c r="AC39" s="74">
        <f>SUM($C38:AB38)-SUM($D36:AC36)</f>
        <v>0</v>
      </c>
      <c r="AD39" s="74">
        <f>SUM($C38:AC38)-SUM($D36:AD36)</f>
        <v>0</v>
      </c>
      <c r="AE39" s="74">
        <f>SUM($C38:AD38)-SUM($D36:AE36)</f>
        <v>0</v>
      </c>
      <c r="AF39" s="74">
        <f>SUM($C38:AE38)-SUM($D36:AF36)</f>
        <v>0</v>
      </c>
      <c r="AG39" s="74">
        <f>SUM($C38:AF38)-SUM($D36:AG36)</f>
        <v>0</v>
      </c>
      <c r="AH39" s="74">
        <f>SUM($C38:AG38)-SUM($D36:AH36)</f>
        <v>0</v>
      </c>
      <c r="AI39" s="74">
        <f>SUM($C38:AH38)-SUM($D36:AI36)</f>
        <v>0</v>
      </c>
      <c r="AJ39" s="74">
        <f>SUM($C38:AI38)-SUM($D36:AJ36)</f>
        <v>0</v>
      </c>
      <c r="AK39" s="74">
        <f>SUM($C38:AJ38)-SUM($D36:AK36)</f>
        <v>0</v>
      </c>
      <c r="AL39" s="74">
        <f>SUM($C38:AK38)-SUM($D36:AL36)</f>
        <v>0</v>
      </c>
      <c r="AM39" s="74">
        <f>SUM($C38:AL38)-SUM($D36:AM36)</f>
        <v>0</v>
      </c>
      <c r="AN39" s="74">
        <f>SUM($C38:AM38)-SUM($D36:AN36)</f>
        <v>0</v>
      </c>
      <c r="AO39" s="74">
        <f>SUM($C38:AN38)-SUM($D36:AO36)</f>
        <v>0</v>
      </c>
      <c r="AP39" s="74">
        <f>SUM($C38:AO38)-SUM($D36:AP36)</f>
        <v>0</v>
      </c>
      <c r="AQ39" s="74">
        <f>SUM($C38:AP38)-SUM($D36:AQ36)</f>
        <v>0</v>
      </c>
      <c r="AR39" s="74">
        <f>SUM($C38:AQ38)-SUM($D36:AR36)</f>
        <v>0</v>
      </c>
      <c r="AS39" s="74">
        <f>SUM($C38:AR38)-SUM($D36:AS36)</f>
        <v>0</v>
      </c>
      <c r="AT39" s="74">
        <f>SUM($C38:AS38)-SUM($D36:AT36)</f>
        <v>0</v>
      </c>
      <c r="AU39" s="74">
        <f>SUM($C38:AT38)-SUM($D36:AU36)</f>
        <v>0</v>
      </c>
      <c r="AV39" s="74">
        <f>SUM($C38:AU38)-SUM($D36:AV36)</f>
        <v>0</v>
      </c>
      <c r="AW39" s="74">
        <f>SUM($C38:AV38)-SUM($D36:AW36)</f>
        <v>0</v>
      </c>
      <c r="AX39" s="74">
        <f>SUM($C38:AW38)-SUM($D36:AX36)</f>
        <v>0</v>
      </c>
      <c r="AY39" s="74">
        <f>SUM($C38:AX38)-SUM($D36:AY36)</f>
        <v>0</v>
      </c>
      <c r="AZ39" s="74">
        <f>SUM($C38:AY38)-SUM($D36:AZ36)</f>
        <v>0</v>
      </c>
      <c r="BA39" s="74">
        <f>SUM($C38:AZ38)-SUM($D36:BA36)</f>
        <v>0</v>
      </c>
      <c r="BB39" s="74">
        <f>SUM($C38:BA38)-SUM($D36:BB36)</f>
        <v>0</v>
      </c>
      <c r="BC39" s="74">
        <f>SUM($C38:BB38)-SUM($D36:BC36)</f>
        <v>0</v>
      </c>
      <c r="BD39" s="74">
        <f>SUM($C38:BC38)-SUM($D36:BD36)</f>
        <v>0</v>
      </c>
      <c r="BE39" s="74">
        <f>SUM($C38:BD38)-SUM($D36:BE36)</f>
        <v>0</v>
      </c>
      <c r="BF39" s="74">
        <f>SUM($C38:BE38)-SUM($D36:BF36)</f>
        <v>0</v>
      </c>
      <c r="BG39" s="74">
        <f>SUM($C38:BF38)-SUM($D36:BG36)</f>
        <v>0</v>
      </c>
      <c r="BH39" s="74">
        <f>SUM($C38:BG38)-SUM($D36:BH36)</f>
        <v>0</v>
      </c>
      <c r="BI39" s="74">
        <f>SUM($C38:BH38)-SUM($D36:BI36)</f>
        <v>0</v>
      </c>
      <c r="BJ39" s="74">
        <f>SUM($C38:BI38)-SUM($D36:BJ36)</f>
        <v>0</v>
      </c>
      <c r="BK39" s="74">
        <f>SUM($C38:BJ38)-SUM($D36:BK36)</f>
        <v>0</v>
      </c>
      <c r="BL39" s="74">
        <f>SUM($C38:BK38)-SUM($D36:BL36)</f>
        <v>0</v>
      </c>
      <c r="BM39" s="74">
        <f>SUM($C38:BL38)-SUM($D36:BM36)</f>
        <v>0</v>
      </c>
      <c r="BN39" s="74">
        <f>SUM($C38:BM38)-SUM($D36:BN36)</f>
        <v>0</v>
      </c>
      <c r="BO39" s="74">
        <f>SUM($C38:BN38)-SUM($D36:BO36)</f>
        <v>0</v>
      </c>
      <c r="BP39" s="74">
        <f>SUM($C38:BO38)-SUM($D36:BP36)</f>
        <v>0</v>
      </c>
      <c r="BQ39" s="74">
        <f>SUM($C38:BP38)-SUM($D36:BQ36)</f>
        <v>0</v>
      </c>
      <c r="BR39" s="74">
        <f>SUM($C38:BQ38)-SUM($D36:BR36)</f>
        <v>0</v>
      </c>
      <c r="BS39" s="74">
        <f>SUM($C38:BR38)-SUM($D36:BS36)</f>
        <v>0</v>
      </c>
      <c r="BT39" s="74">
        <f>SUM($C38:BS38)-SUM($D36:BT36)</f>
        <v>0</v>
      </c>
      <c r="BU39" s="74">
        <f>SUM($C38:BT38)-SUM($D36:BU36)</f>
        <v>0</v>
      </c>
      <c r="BV39" s="74">
        <f>SUM($C38:BU38)-SUM($D36:BV36)</f>
        <v>0</v>
      </c>
      <c r="BW39" s="74">
        <f>SUM($C38:BV38)-SUM($D36:BW36)</f>
        <v>0</v>
      </c>
      <c r="BX39" s="74">
        <f>SUM($C38:BW38)-SUM($D36:BX36)</f>
        <v>0</v>
      </c>
      <c r="BY39" s="74">
        <f>SUM($C38:BX38)-SUM($D36:BY36)</f>
        <v>0</v>
      </c>
      <c r="BZ39" s="74">
        <f>SUM($C38:BY38)-SUM($D36:BZ36)</f>
        <v>0</v>
      </c>
      <c r="CA39" s="74">
        <f>SUM($C38:BZ38)-SUM($D36:CA36)</f>
        <v>0</v>
      </c>
      <c r="CB39" s="74">
        <f>SUM($C38:CA38)-SUM($D36:CB36)</f>
        <v>0</v>
      </c>
      <c r="CC39" s="74">
        <f>SUM($C38:CB38)-SUM($D36:CC36)</f>
        <v>0</v>
      </c>
      <c r="CD39" s="74">
        <f>SUM($C38:CC38)-SUM($D36:CD36)</f>
        <v>0</v>
      </c>
      <c r="CE39" s="74">
        <f>SUM($C38:CD38)-SUM($D36:CE36)</f>
        <v>0</v>
      </c>
      <c r="CF39" s="74">
        <f>SUM($C38:CE38)-SUM($D36:CF36)</f>
        <v>0</v>
      </c>
      <c r="CG39" s="74">
        <f>SUM($C38:CF38)-SUM($D36:CG36)</f>
        <v>0</v>
      </c>
      <c r="CH39" s="74">
        <f>SUM($C38:CG38)-SUM($D36:CH36)</f>
        <v>0</v>
      </c>
      <c r="CI39" s="74">
        <f>SUM($C38:CH38)-SUM($D36:CI36)</f>
        <v>0</v>
      </c>
      <c r="CJ39" s="74">
        <f>SUM($C38:CI38)-SUM($D36:CJ36)</f>
        <v>0</v>
      </c>
      <c r="CK39" s="74">
        <f>SUM($C38:CJ38)-SUM($D36:CK36)</f>
        <v>0</v>
      </c>
      <c r="CL39" s="74">
        <f>SUM($C38:CK38)-SUM($D36:CL36)</f>
        <v>0</v>
      </c>
      <c r="CM39" s="74">
        <f>SUM($C38:CL38)-SUM($D36:CM36)</f>
        <v>0</v>
      </c>
      <c r="CN39" s="74">
        <f>SUM($C38:CM38)-SUM($D36:CN36)</f>
        <v>0</v>
      </c>
      <c r="CO39" s="74">
        <f>SUM($C38:CN38)-SUM($D36:CO36)</f>
        <v>0</v>
      </c>
      <c r="CP39" s="74">
        <f>SUM($C38:CO38)-SUM($D36:CP36)</f>
        <v>0</v>
      </c>
      <c r="CQ39" s="74">
        <f>SUM($C38:CP38)-SUM($D36:CQ36)</f>
        <v>0</v>
      </c>
      <c r="CR39" s="74">
        <f>SUM($C38:CQ38)-SUM($D36:CR36)</f>
        <v>0</v>
      </c>
      <c r="CS39" s="74">
        <f>SUM($C38:CR38)-SUM($D36:CS36)</f>
        <v>0</v>
      </c>
      <c r="CT39" s="74">
        <f>SUM($C38:CS38)-SUM($D36:CT36)</f>
        <v>0</v>
      </c>
      <c r="CU39" s="74">
        <f>SUM($C38:CT38)-SUM($D36:CU36)</f>
        <v>0</v>
      </c>
      <c r="CV39" s="74">
        <f>SUM($C38:CU38)-SUM($D36:CV36)</f>
        <v>0</v>
      </c>
      <c r="CW39" s="74">
        <f>SUM($C38:CV38)-SUM($D36:CW36)</f>
        <v>0</v>
      </c>
      <c r="CX39" s="74">
        <f>SUM($C38:CW38)-SUM($D36:CX36)</f>
        <v>0</v>
      </c>
      <c r="CY39" s="75"/>
      <c r="CZ39" s="41" t="s">
        <v>86</v>
      </c>
      <c r="DA39" s="69"/>
      <c r="DB39" s="70"/>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row>
    <row r="40" spans="1:193" s="5" customFormat="1" ht="31.5" customHeight="1" x14ac:dyDescent="0.3">
      <c r="A40" s="39" t="s">
        <v>87</v>
      </c>
      <c r="B40" s="76"/>
      <c r="C40" s="77">
        <f t="shared" ref="C40:AH40" si="33">IF(C6&lt;&gt;"",YEAR(C6),"")</f>
        <v>1900</v>
      </c>
      <c r="D40" s="77">
        <f t="shared" si="33"/>
        <v>1900</v>
      </c>
      <c r="E40" s="77">
        <f t="shared" si="33"/>
        <v>1901</v>
      </c>
      <c r="F40" s="77">
        <f t="shared" si="33"/>
        <v>1902</v>
      </c>
      <c r="G40" s="77">
        <f t="shared" si="33"/>
        <v>1903</v>
      </c>
      <c r="H40" s="77">
        <f t="shared" si="33"/>
        <v>1904</v>
      </c>
      <c r="I40" s="77">
        <f t="shared" si="33"/>
        <v>1905</v>
      </c>
      <c r="J40" s="77">
        <f t="shared" si="33"/>
        <v>1906</v>
      </c>
      <c r="K40" s="77">
        <f t="shared" si="33"/>
        <v>1907</v>
      </c>
      <c r="L40" s="77">
        <f t="shared" si="33"/>
        <v>1908</v>
      </c>
      <c r="M40" s="77">
        <f t="shared" si="33"/>
        <v>1909</v>
      </c>
      <c r="N40" s="77">
        <f t="shared" si="33"/>
        <v>1910</v>
      </c>
      <c r="O40" s="77">
        <f t="shared" si="33"/>
        <v>1911</v>
      </c>
      <c r="P40" s="77">
        <f t="shared" si="33"/>
        <v>1912</v>
      </c>
      <c r="Q40" s="77">
        <f t="shared" si="33"/>
        <v>1913</v>
      </c>
      <c r="R40" s="77">
        <f t="shared" si="33"/>
        <v>1914</v>
      </c>
      <c r="S40" s="77">
        <f t="shared" si="33"/>
        <v>1915</v>
      </c>
      <c r="T40" s="77">
        <f t="shared" si="33"/>
        <v>1916</v>
      </c>
      <c r="U40" s="77">
        <f t="shared" si="33"/>
        <v>1917</v>
      </c>
      <c r="V40" s="77">
        <f t="shared" si="33"/>
        <v>1918</v>
      </c>
      <c r="W40" s="77">
        <f t="shared" si="33"/>
        <v>1919</v>
      </c>
      <c r="X40" s="77">
        <f t="shared" si="33"/>
        <v>1920</v>
      </c>
      <c r="Y40" s="77">
        <f t="shared" si="33"/>
        <v>1921</v>
      </c>
      <c r="Z40" s="77">
        <f t="shared" si="33"/>
        <v>1922</v>
      </c>
      <c r="AA40" s="77">
        <f t="shared" si="33"/>
        <v>1923</v>
      </c>
      <c r="AB40" s="77">
        <f t="shared" si="33"/>
        <v>1924</v>
      </c>
      <c r="AC40" s="77">
        <f t="shared" si="33"/>
        <v>1925</v>
      </c>
      <c r="AD40" s="77">
        <f t="shared" si="33"/>
        <v>1926</v>
      </c>
      <c r="AE40" s="77">
        <f t="shared" si="33"/>
        <v>1927</v>
      </c>
      <c r="AF40" s="77">
        <f t="shared" si="33"/>
        <v>1928</v>
      </c>
      <c r="AG40" s="77">
        <f t="shared" si="33"/>
        <v>1929</v>
      </c>
      <c r="AH40" s="77">
        <f t="shared" si="33"/>
        <v>1930</v>
      </c>
      <c r="AI40" s="77">
        <f t="shared" ref="AI40:BN40" si="34">IF(AI6&lt;&gt;"",YEAR(AI6),"")</f>
        <v>1931</v>
      </c>
      <c r="AJ40" s="77">
        <f t="shared" si="34"/>
        <v>1932</v>
      </c>
      <c r="AK40" s="77">
        <f t="shared" si="34"/>
        <v>1933</v>
      </c>
      <c r="AL40" s="77">
        <f t="shared" si="34"/>
        <v>1934</v>
      </c>
      <c r="AM40" s="77">
        <f t="shared" si="34"/>
        <v>1935</v>
      </c>
      <c r="AN40" s="77">
        <f t="shared" si="34"/>
        <v>1936</v>
      </c>
      <c r="AO40" s="77">
        <f t="shared" si="34"/>
        <v>1937</v>
      </c>
      <c r="AP40" s="77">
        <f t="shared" si="34"/>
        <v>1938</v>
      </c>
      <c r="AQ40" s="77">
        <f t="shared" si="34"/>
        <v>1939</v>
      </c>
      <c r="AR40" s="77">
        <f t="shared" si="34"/>
        <v>1940</v>
      </c>
      <c r="AS40" s="77">
        <f t="shared" si="34"/>
        <v>1941</v>
      </c>
      <c r="AT40" s="77">
        <f t="shared" si="34"/>
        <v>1942</v>
      </c>
      <c r="AU40" s="77">
        <f t="shared" si="34"/>
        <v>1943</v>
      </c>
      <c r="AV40" s="77">
        <f t="shared" si="34"/>
        <v>1944</v>
      </c>
      <c r="AW40" s="77">
        <f t="shared" si="34"/>
        <v>1945</v>
      </c>
      <c r="AX40" s="77">
        <f t="shared" si="34"/>
        <v>1946</v>
      </c>
      <c r="AY40" s="77">
        <f t="shared" si="34"/>
        <v>1947</v>
      </c>
      <c r="AZ40" s="77">
        <f t="shared" si="34"/>
        <v>1948</v>
      </c>
      <c r="BA40" s="77">
        <f t="shared" si="34"/>
        <v>1949</v>
      </c>
      <c r="BB40" s="77">
        <f t="shared" si="34"/>
        <v>1950</v>
      </c>
      <c r="BC40" s="77">
        <f t="shared" si="34"/>
        <v>1951</v>
      </c>
      <c r="BD40" s="77">
        <f t="shared" si="34"/>
        <v>1952</v>
      </c>
      <c r="BE40" s="77">
        <f t="shared" si="34"/>
        <v>1953</v>
      </c>
      <c r="BF40" s="77">
        <f t="shared" si="34"/>
        <v>1954</v>
      </c>
      <c r="BG40" s="77">
        <f t="shared" si="34"/>
        <v>1955</v>
      </c>
      <c r="BH40" s="77">
        <f t="shared" si="34"/>
        <v>1956</v>
      </c>
      <c r="BI40" s="77">
        <f t="shared" si="34"/>
        <v>1957</v>
      </c>
      <c r="BJ40" s="77">
        <f t="shared" si="34"/>
        <v>1958</v>
      </c>
      <c r="BK40" s="77">
        <f t="shared" si="34"/>
        <v>1959</v>
      </c>
      <c r="BL40" s="77">
        <f t="shared" si="34"/>
        <v>1960</v>
      </c>
      <c r="BM40" s="77">
        <f t="shared" si="34"/>
        <v>1961</v>
      </c>
      <c r="BN40" s="77">
        <f t="shared" si="34"/>
        <v>1962</v>
      </c>
      <c r="BO40" s="77">
        <f t="shared" ref="BO40:CX40" si="35">IF(BO6&lt;&gt;"",YEAR(BO6),"")</f>
        <v>1963</v>
      </c>
      <c r="BP40" s="77">
        <f t="shared" si="35"/>
        <v>1964</v>
      </c>
      <c r="BQ40" s="77">
        <f t="shared" si="35"/>
        <v>1965</v>
      </c>
      <c r="BR40" s="77">
        <f t="shared" si="35"/>
        <v>1966</v>
      </c>
      <c r="BS40" s="77">
        <f t="shared" si="35"/>
        <v>1967</v>
      </c>
      <c r="BT40" s="77">
        <f t="shared" si="35"/>
        <v>1968</v>
      </c>
      <c r="BU40" s="77">
        <f t="shared" si="35"/>
        <v>1969</v>
      </c>
      <c r="BV40" s="77">
        <f t="shared" si="35"/>
        <v>1970</v>
      </c>
      <c r="BW40" s="77">
        <f t="shared" si="35"/>
        <v>1971</v>
      </c>
      <c r="BX40" s="77">
        <f t="shared" si="35"/>
        <v>1972</v>
      </c>
      <c r="BY40" s="77">
        <f t="shared" si="35"/>
        <v>1973</v>
      </c>
      <c r="BZ40" s="77">
        <f t="shared" si="35"/>
        <v>1974</v>
      </c>
      <c r="CA40" s="77">
        <f t="shared" si="35"/>
        <v>1975</v>
      </c>
      <c r="CB40" s="77">
        <f t="shared" si="35"/>
        <v>1976</v>
      </c>
      <c r="CC40" s="77">
        <f t="shared" si="35"/>
        <v>1977</v>
      </c>
      <c r="CD40" s="77">
        <f t="shared" si="35"/>
        <v>1978</v>
      </c>
      <c r="CE40" s="77">
        <f t="shared" si="35"/>
        <v>1979</v>
      </c>
      <c r="CF40" s="77">
        <f t="shared" si="35"/>
        <v>1980</v>
      </c>
      <c r="CG40" s="77">
        <f t="shared" si="35"/>
        <v>1981</v>
      </c>
      <c r="CH40" s="77">
        <f t="shared" si="35"/>
        <v>1982</v>
      </c>
      <c r="CI40" s="77">
        <f t="shared" si="35"/>
        <v>1983</v>
      </c>
      <c r="CJ40" s="77">
        <f t="shared" si="35"/>
        <v>1984</v>
      </c>
      <c r="CK40" s="77">
        <f t="shared" si="35"/>
        <v>1985</v>
      </c>
      <c r="CL40" s="77">
        <f t="shared" si="35"/>
        <v>1986</v>
      </c>
      <c r="CM40" s="77">
        <f t="shared" si="35"/>
        <v>1987</v>
      </c>
      <c r="CN40" s="77">
        <f t="shared" si="35"/>
        <v>1988</v>
      </c>
      <c r="CO40" s="77">
        <f t="shared" si="35"/>
        <v>1989</v>
      </c>
      <c r="CP40" s="77">
        <f t="shared" si="35"/>
        <v>1990</v>
      </c>
      <c r="CQ40" s="77">
        <f t="shared" si="35"/>
        <v>1991</v>
      </c>
      <c r="CR40" s="77">
        <f t="shared" si="35"/>
        <v>1992</v>
      </c>
      <c r="CS40" s="77">
        <f t="shared" si="35"/>
        <v>1993</v>
      </c>
      <c r="CT40" s="77">
        <f t="shared" si="35"/>
        <v>1994</v>
      </c>
      <c r="CU40" s="77">
        <f t="shared" si="35"/>
        <v>1995</v>
      </c>
      <c r="CV40" s="77">
        <f t="shared" si="35"/>
        <v>1996</v>
      </c>
      <c r="CW40" s="77">
        <f t="shared" si="35"/>
        <v>1997</v>
      </c>
      <c r="CX40" s="77">
        <f t="shared" si="35"/>
        <v>1998</v>
      </c>
      <c r="CY40" s="78"/>
      <c r="CZ40" s="51"/>
      <c r="DA40" s="69"/>
      <c r="DB40" s="70"/>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row>
    <row r="41" spans="1:193" s="5" customFormat="1" ht="27.75" customHeight="1" x14ac:dyDescent="0.3">
      <c r="A41" s="79" t="s">
        <v>88</v>
      </c>
      <c r="B41" s="80">
        <v>30</v>
      </c>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81"/>
      <c r="CZ41" s="82" t="s">
        <v>89</v>
      </c>
      <c r="DA41" s="83">
        <v>5.5</v>
      </c>
      <c r="DB41" s="84" t="s">
        <v>90</v>
      </c>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row>
    <row r="42" spans="1:193" s="5" customFormat="1" ht="27.75" customHeight="1" x14ac:dyDescent="0.3">
      <c r="A42" s="39" t="s">
        <v>91</v>
      </c>
      <c r="B42" s="145"/>
      <c r="C42" s="147">
        <f>C41</f>
        <v>0</v>
      </c>
      <c r="D42" s="147">
        <f t="shared" ref="D42:K42" si="36">IF(AND(D41&gt;=C41,D41&gt;0),D41,IF(AND(D41&lt;C41,D41&gt;0),C42-1,IF(AND(D41=0,C42&gt;0),C42-1,0)))</f>
        <v>0</v>
      </c>
      <c r="E42" s="147">
        <f t="shared" si="36"/>
        <v>0</v>
      </c>
      <c r="F42" s="147">
        <f t="shared" si="36"/>
        <v>0</v>
      </c>
      <c r="G42" s="147">
        <f t="shared" si="36"/>
        <v>0</v>
      </c>
      <c r="H42" s="147">
        <f t="shared" si="36"/>
        <v>0</v>
      </c>
      <c r="I42" s="147">
        <f t="shared" si="36"/>
        <v>0</v>
      </c>
      <c r="J42" s="147">
        <f t="shared" si="36"/>
        <v>0</v>
      </c>
      <c r="K42" s="147">
        <f t="shared" si="36"/>
        <v>0</v>
      </c>
      <c r="L42" s="147">
        <f>IF(AND(L41&gt;=K41,L41&gt;0),L41,IF(AND(L41&lt;K41,L41&gt;0),K42-1,IF(AND(L41=0,K42&gt;0),K42-1,0)))</f>
        <v>0</v>
      </c>
      <c r="M42" s="147">
        <f t="shared" ref="M42:BX42" si="37">IF(AND(M41&gt;=L41,M41&gt;0),M41,IF(AND(M41&lt;L41,M41&gt;0),L42-1,IF(AND(M41=0,L42&gt;0),L42-1,0)))</f>
        <v>0</v>
      </c>
      <c r="N42" s="147">
        <f t="shared" si="37"/>
        <v>0</v>
      </c>
      <c r="O42" s="147">
        <f t="shared" si="37"/>
        <v>0</v>
      </c>
      <c r="P42" s="147">
        <f t="shared" si="37"/>
        <v>0</v>
      </c>
      <c r="Q42" s="147">
        <f t="shared" si="37"/>
        <v>0</v>
      </c>
      <c r="R42" s="147">
        <f t="shared" si="37"/>
        <v>0</v>
      </c>
      <c r="S42" s="147">
        <f t="shared" si="37"/>
        <v>0</v>
      </c>
      <c r="T42" s="147">
        <f t="shared" si="37"/>
        <v>0</v>
      </c>
      <c r="U42" s="147">
        <f t="shared" si="37"/>
        <v>0</v>
      </c>
      <c r="V42" s="147">
        <f t="shared" si="37"/>
        <v>0</v>
      </c>
      <c r="W42" s="147">
        <f t="shared" si="37"/>
        <v>0</v>
      </c>
      <c r="X42" s="147">
        <f t="shared" si="37"/>
        <v>0</v>
      </c>
      <c r="Y42" s="147">
        <f t="shared" si="37"/>
        <v>0</v>
      </c>
      <c r="Z42" s="147">
        <f t="shared" si="37"/>
        <v>0</v>
      </c>
      <c r="AA42" s="147">
        <f t="shared" si="37"/>
        <v>0</v>
      </c>
      <c r="AB42" s="147">
        <f t="shared" si="37"/>
        <v>0</v>
      </c>
      <c r="AC42" s="147">
        <f t="shared" si="37"/>
        <v>0</v>
      </c>
      <c r="AD42" s="147">
        <f t="shared" si="37"/>
        <v>0</v>
      </c>
      <c r="AE42" s="147">
        <f t="shared" si="37"/>
        <v>0</v>
      </c>
      <c r="AF42" s="147">
        <f t="shared" si="37"/>
        <v>0</v>
      </c>
      <c r="AG42" s="147">
        <f t="shared" si="37"/>
        <v>0</v>
      </c>
      <c r="AH42" s="147">
        <f t="shared" si="37"/>
        <v>0</v>
      </c>
      <c r="AI42" s="147">
        <f t="shared" si="37"/>
        <v>0</v>
      </c>
      <c r="AJ42" s="147">
        <f t="shared" si="37"/>
        <v>0</v>
      </c>
      <c r="AK42" s="147">
        <f t="shared" si="37"/>
        <v>0</v>
      </c>
      <c r="AL42" s="147">
        <f t="shared" si="37"/>
        <v>0</v>
      </c>
      <c r="AM42" s="147">
        <f t="shared" si="37"/>
        <v>0</v>
      </c>
      <c r="AN42" s="147">
        <f t="shared" si="37"/>
        <v>0</v>
      </c>
      <c r="AO42" s="147">
        <f t="shared" si="37"/>
        <v>0</v>
      </c>
      <c r="AP42" s="147">
        <f t="shared" si="37"/>
        <v>0</v>
      </c>
      <c r="AQ42" s="147">
        <f t="shared" si="37"/>
        <v>0</v>
      </c>
      <c r="AR42" s="147">
        <f t="shared" si="37"/>
        <v>0</v>
      </c>
      <c r="AS42" s="147">
        <f t="shared" si="37"/>
        <v>0</v>
      </c>
      <c r="AT42" s="147">
        <f t="shared" si="37"/>
        <v>0</v>
      </c>
      <c r="AU42" s="147">
        <f t="shared" si="37"/>
        <v>0</v>
      </c>
      <c r="AV42" s="147">
        <f t="shared" si="37"/>
        <v>0</v>
      </c>
      <c r="AW42" s="147">
        <f t="shared" si="37"/>
        <v>0</v>
      </c>
      <c r="AX42" s="147">
        <f t="shared" si="37"/>
        <v>0</v>
      </c>
      <c r="AY42" s="147">
        <f t="shared" si="37"/>
        <v>0</v>
      </c>
      <c r="AZ42" s="147">
        <f t="shared" si="37"/>
        <v>0</v>
      </c>
      <c r="BA42" s="147">
        <f t="shared" si="37"/>
        <v>0</v>
      </c>
      <c r="BB42" s="147">
        <f t="shared" si="37"/>
        <v>0</v>
      </c>
      <c r="BC42" s="147">
        <f t="shared" si="37"/>
        <v>0</v>
      </c>
      <c r="BD42" s="147">
        <f t="shared" si="37"/>
        <v>0</v>
      </c>
      <c r="BE42" s="147">
        <f t="shared" si="37"/>
        <v>0</v>
      </c>
      <c r="BF42" s="147">
        <f t="shared" si="37"/>
        <v>0</v>
      </c>
      <c r="BG42" s="147">
        <f t="shared" si="37"/>
        <v>0</v>
      </c>
      <c r="BH42" s="147">
        <f t="shared" si="37"/>
        <v>0</v>
      </c>
      <c r="BI42" s="147">
        <f t="shared" si="37"/>
        <v>0</v>
      </c>
      <c r="BJ42" s="147">
        <f t="shared" si="37"/>
        <v>0</v>
      </c>
      <c r="BK42" s="147">
        <f t="shared" si="37"/>
        <v>0</v>
      </c>
      <c r="BL42" s="147">
        <f t="shared" si="37"/>
        <v>0</v>
      </c>
      <c r="BM42" s="147">
        <f t="shared" si="37"/>
        <v>0</v>
      </c>
      <c r="BN42" s="147">
        <f t="shared" si="37"/>
        <v>0</v>
      </c>
      <c r="BO42" s="147">
        <f t="shared" si="37"/>
        <v>0</v>
      </c>
      <c r="BP42" s="147">
        <f t="shared" si="37"/>
        <v>0</v>
      </c>
      <c r="BQ42" s="147">
        <f t="shared" si="37"/>
        <v>0</v>
      </c>
      <c r="BR42" s="147">
        <f t="shared" si="37"/>
        <v>0</v>
      </c>
      <c r="BS42" s="147">
        <f t="shared" si="37"/>
        <v>0</v>
      </c>
      <c r="BT42" s="147">
        <f t="shared" si="37"/>
        <v>0</v>
      </c>
      <c r="BU42" s="147">
        <f t="shared" si="37"/>
        <v>0</v>
      </c>
      <c r="BV42" s="147">
        <f t="shared" si="37"/>
        <v>0</v>
      </c>
      <c r="BW42" s="147">
        <f t="shared" si="37"/>
        <v>0</v>
      </c>
      <c r="BX42" s="147">
        <f t="shared" si="37"/>
        <v>0</v>
      </c>
      <c r="BY42" s="147">
        <f t="shared" ref="BY42:CX42" si="38">IF(AND(BY41&gt;=BX41,BY41&gt;0),BY41,IF(AND(BY41&lt;BX41,BY41&gt;0),BX42-1,IF(AND(BY41=0,BX42&gt;0),BX42-1,0)))</f>
        <v>0</v>
      </c>
      <c r="BZ42" s="147">
        <f t="shared" si="38"/>
        <v>0</v>
      </c>
      <c r="CA42" s="147">
        <f t="shared" si="38"/>
        <v>0</v>
      </c>
      <c r="CB42" s="147">
        <f t="shared" si="38"/>
        <v>0</v>
      </c>
      <c r="CC42" s="147">
        <f t="shared" si="38"/>
        <v>0</v>
      </c>
      <c r="CD42" s="147">
        <f t="shared" si="38"/>
        <v>0</v>
      </c>
      <c r="CE42" s="147">
        <f t="shared" si="38"/>
        <v>0</v>
      </c>
      <c r="CF42" s="147">
        <f t="shared" si="38"/>
        <v>0</v>
      </c>
      <c r="CG42" s="147">
        <f t="shared" si="38"/>
        <v>0</v>
      </c>
      <c r="CH42" s="147">
        <f t="shared" si="38"/>
        <v>0</v>
      </c>
      <c r="CI42" s="147">
        <f t="shared" si="38"/>
        <v>0</v>
      </c>
      <c r="CJ42" s="147">
        <f t="shared" si="38"/>
        <v>0</v>
      </c>
      <c r="CK42" s="147">
        <f t="shared" si="38"/>
        <v>0</v>
      </c>
      <c r="CL42" s="147">
        <f t="shared" si="38"/>
        <v>0</v>
      </c>
      <c r="CM42" s="147">
        <f t="shared" si="38"/>
        <v>0</v>
      </c>
      <c r="CN42" s="147">
        <f t="shared" si="38"/>
        <v>0</v>
      </c>
      <c r="CO42" s="147">
        <f t="shared" si="38"/>
        <v>0</v>
      </c>
      <c r="CP42" s="147">
        <f t="shared" si="38"/>
        <v>0</v>
      </c>
      <c r="CQ42" s="147">
        <f t="shared" si="38"/>
        <v>0</v>
      </c>
      <c r="CR42" s="147">
        <f t="shared" si="38"/>
        <v>0</v>
      </c>
      <c r="CS42" s="147">
        <f t="shared" si="38"/>
        <v>0</v>
      </c>
      <c r="CT42" s="147">
        <f t="shared" si="38"/>
        <v>0</v>
      </c>
      <c r="CU42" s="147">
        <f t="shared" si="38"/>
        <v>0</v>
      </c>
      <c r="CV42" s="147">
        <f t="shared" si="38"/>
        <v>0</v>
      </c>
      <c r="CW42" s="147">
        <f t="shared" si="38"/>
        <v>0</v>
      </c>
      <c r="CX42" s="147">
        <f t="shared" si="38"/>
        <v>0</v>
      </c>
      <c r="CY42" s="75"/>
      <c r="CZ42" s="41" t="s">
        <v>92</v>
      </c>
      <c r="DA42" s="146"/>
      <c r="DB42" s="8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row>
    <row r="43" spans="1:193" s="5" customFormat="1" ht="29.25" customHeight="1" x14ac:dyDescent="0.3">
      <c r="A43" s="222" t="s">
        <v>93</v>
      </c>
      <c r="B43" s="223"/>
      <c r="C43" s="223"/>
      <c r="D43" s="223"/>
      <c r="E43" s="223"/>
      <c r="F43" s="223"/>
      <c r="G43" s="223"/>
      <c r="H43" s="223"/>
      <c r="I43" s="223"/>
      <c r="J43" s="223"/>
      <c r="K43" s="223"/>
      <c r="L43" s="22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14"/>
      <c r="DA43" s="86"/>
      <c r="DB43" s="27"/>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row>
    <row r="44" spans="1:193" s="5" customFormat="1" ht="39" customHeight="1" x14ac:dyDescent="0.3">
      <c r="A44" s="87" t="s">
        <v>94</v>
      </c>
      <c r="B44" s="80"/>
      <c r="C44" s="71">
        <f>ROUNDDOWN(C38*(C42+1)*0.01,0)</f>
        <v>0</v>
      </c>
      <c r="D44" s="71">
        <f t="shared" ref="D44:AH44" si="39">ROUNDDOWN(D38*(D42+1)*0.01,0)</f>
        <v>0</v>
      </c>
      <c r="E44" s="71">
        <f t="shared" si="39"/>
        <v>0</v>
      </c>
      <c r="F44" s="71">
        <f t="shared" si="39"/>
        <v>0</v>
      </c>
      <c r="G44" s="71">
        <f t="shared" si="39"/>
        <v>0</v>
      </c>
      <c r="H44" s="71">
        <f t="shared" si="39"/>
        <v>0</v>
      </c>
      <c r="I44" s="71">
        <f t="shared" si="39"/>
        <v>0</v>
      </c>
      <c r="J44" s="71">
        <f t="shared" si="39"/>
        <v>0</v>
      </c>
      <c r="K44" s="71">
        <f t="shared" si="39"/>
        <v>0</v>
      </c>
      <c r="L44" s="71">
        <f t="shared" si="39"/>
        <v>0</v>
      </c>
      <c r="M44" s="71">
        <f t="shared" si="39"/>
        <v>0</v>
      </c>
      <c r="N44" s="71">
        <f t="shared" si="39"/>
        <v>0</v>
      </c>
      <c r="O44" s="71">
        <f t="shared" si="39"/>
        <v>0</v>
      </c>
      <c r="P44" s="71">
        <f t="shared" si="39"/>
        <v>0</v>
      </c>
      <c r="Q44" s="71">
        <f t="shared" si="39"/>
        <v>0</v>
      </c>
      <c r="R44" s="71">
        <f t="shared" si="39"/>
        <v>0</v>
      </c>
      <c r="S44" s="71">
        <f t="shared" si="39"/>
        <v>0</v>
      </c>
      <c r="T44" s="71">
        <f t="shared" si="39"/>
        <v>0</v>
      </c>
      <c r="U44" s="71">
        <f t="shared" si="39"/>
        <v>0</v>
      </c>
      <c r="V44" s="71">
        <f t="shared" si="39"/>
        <v>0</v>
      </c>
      <c r="W44" s="71">
        <f t="shared" si="39"/>
        <v>0</v>
      </c>
      <c r="X44" s="71">
        <f t="shared" si="39"/>
        <v>0</v>
      </c>
      <c r="Y44" s="71">
        <f t="shared" si="39"/>
        <v>0</v>
      </c>
      <c r="Z44" s="71">
        <f t="shared" si="39"/>
        <v>0</v>
      </c>
      <c r="AA44" s="71">
        <f t="shared" si="39"/>
        <v>0</v>
      </c>
      <c r="AB44" s="71">
        <f t="shared" si="39"/>
        <v>0</v>
      </c>
      <c r="AC44" s="71">
        <f t="shared" si="39"/>
        <v>0</v>
      </c>
      <c r="AD44" s="71">
        <f t="shared" si="39"/>
        <v>0</v>
      </c>
      <c r="AE44" s="71">
        <f t="shared" si="39"/>
        <v>0</v>
      </c>
      <c r="AF44" s="71">
        <f t="shared" si="39"/>
        <v>0</v>
      </c>
      <c r="AG44" s="71">
        <f t="shared" si="39"/>
        <v>0</v>
      </c>
      <c r="AH44" s="71">
        <f t="shared" si="39"/>
        <v>0</v>
      </c>
      <c r="AI44" s="71">
        <f t="shared" ref="AI44:BN44" si="40">ROUNDDOWN(AI38*(AI42+1)*0.01,0)</f>
        <v>0</v>
      </c>
      <c r="AJ44" s="71">
        <f t="shared" si="40"/>
        <v>0</v>
      </c>
      <c r="AK44" s="71">
        <f t="shared" si="40"/>
        <v>0</v>
      </c>
      <c r="AL44" s="71">
        <f t="shared" si="40"/>
        <v>0</v>
      </c>
      <c r="AM44" s="71">
        <f t="shared" si="40"/>
        <v>0</v>
      </c>
      <c r="AN44" s="71">
        <f t="shared" si="40"/>
        <v>0</v>
      </c>
      <c r="AO44" s="71">
        <f t="shared" si="40"/>
        <v>0</v>
      </c>
      <c r="AP44" s="71">
        <f t="shared" si="40"/>
        <v>0</v>
      </c>
      <c r="AQ44" s="71">
        <f t="shared" si="40"/>
        <v>0</v>
      </c>
      <c r="AR44" s="71">
        <f t="shared" si="40"/>
        <v>0</v>
      </c>
      <c r="AS44" s="71">
        <f t="shared" si="40"/>
        <v>0</v>
      </c>
      <c r="AT44" s="71">
        <f t="shared" si="40"/>
        <v>0</v>
      </c>
      <c r="AU44" s="71">
        <f t="shared" si="40"/>
        <v>0</v>
      </c>
      <c r="AV44" s="71">
        <f t="shared" si="40"/>
        <v>0</v>
      </c>
      <c r="AW44" s="71">
        <f t="shared" si="40"/>
        <v>0</v>
      </c>
      <c r="AX44" s="71">
        <f t="shared" si="40"/>
        <v>0</v>
      </c>
      <c r="AY44" s="71">
        <f t="shared" si="40"/>
        <v>0</v>
      </c>
      <c r="AZ44" s="71">
        <f t="shared" si="40"/>
        <v>0</v>
      </c>
      <c r="BA44" s="71">
        <f t="shared" si="40"/>
        <v>0</v>
      </c>
      <c r="BB44" s="71">
        <f t="shared" si="40"/>
        <v>0</v>
      </c>
      <c r="BC44" s="71">
        <f t="shared" si="40"/>
        <v>0</v>
      </c>
      <c r="BD44" s="71">
        <f t="shared" si="40"/>
        <v>0</v>
      </c>
      <c r="BE44" s="71">
        <f t="shared" si="40"/>
        <v>0</v>
      </c>
      <c r="BF44" s="71">
        <f t="shared" si="40"/>
        <v>0</v>
      </c>
      <c r="BG44" s="71">
        <f t="shared" si="40"/>
        <v>0</v>
      </c>
      <c r="BH44" s="71">
        <f t="shared" si="40"/>
        <v>0</v>
      </c>
      <c r="BI44" s="71">
        <f t="shared" si="40"/>
        <v>0</v>
      </c>
      <c r="BJ44" s="71">
        <f t="shared" si="40"/>
        <v>0</v>
      </c>
      <c r="BK44" s="71">
        <f t="shared" si="40"/>
        <v>0</v>
      </c>
      <c r="BL44" s="71">
        <f t="shared" si="40"/>
        <v>0</v>
      </c>
      <c r="BM44" s="71">
        <f t="shared" si="40"/>
        <v>0</v>
      </c>
      <c r="BN44" s="71">
        <f t="shared" si="40"/>
        <v>0</v>
      </c>
      <c r="BO44" s="71">
        <f t="shared" ref="BO44:CX44" si="41">ROUNDDOWN(BO38*(BO42+1)*0.01,0)</f>
        <v>0</v>
      </c>
      <c r="BP44" s="71">
        <f t="shared" si="41"/>
        <v>0</v>
      </c>
      <c r="BQ44" s="71">
        <f t="shared" si="41"/>
        <v>0</v>
      </c>
      <c r="BR44" s="71">
        <f t="shared" si="41"/>
        <v>0</v>
      </c>
      <c r="BS44" s="71">
        <f t="shared" si="41"/>
        <v>0</v>
      </c>
      <c r="BT44" s="71">
        <f t="shared" si="41"/>
        <v>0</v>
      </c>
      <c r="BU44" s="71">
        <f t="shared" si="41"/>
        <v>0</v>
      </c>
      <c r="BV44" s="71">
        <f t="shared" si="41"/>
        <v>0</v>
      </c>
      <c r="BW44" s="71">
        <f t="shared" si="41"/>
        <v>0</v>
      </c>
      <c r="BX44" s="71">
        <f t="shared" si="41"/>
        <v>0</v>
      </c>
      <c r="BY44" s="71">
        <f t="shared" si="41"/>
        <v>0</v>
      </c>
      <c r="BZ44" s="71">
        <f t="shared" si="41"/>
        <v>0</v>
      </c>
      <c r="CA44" s="71">
        <f t="shared" si="41"/>
        <v>0</v>
      </c>
      <c r="CB44" s="71">
        <f t="shared" si="41"/>
        <v>0</v>
      </c>
      <c r="CC44" s="71">
        <f t="shared" si="41"/>
        <v>0</v>
      </c>
      <c r="CD44" s="71">
        <f t="shared" si="41"/>
        <v>0</v>
      </c>
      <c r="CE44" s="71">
        <f t="shared" si="41"/>
        <v>0</v>
      </c>
      <c r="CF44" s="71">
        <f t="shared" si="41"/>
        <v>0</v>
      </c>
      <c r="CG44" s="71">
        <f t="shared" si="41"/>
        <v>0</v>
      </c>
      <c r="CH44" s="71">
        <f t="shared" si="41"/>
        <v>0</v>
      </c>
      <c r="CI44" s="71">
        <f t="shared" si="41"/>
        <v>0</v>
      </c>
      <c r="CJ44" s="71">
        <f t="shared" si="41"/>
        <v>0</v>
      </c>
      <c r="CK44" s="71">
        <f t="shared" si="41"/>
        <v>0</v>
      </c>
      <c r="CL44" s="71">
        <f t="shared" si="41"/>
        <v>0</v>
      </c>
      <c r="CM44" s="71">
        <f t="shared" si="41"/>
        <v>0</v>
      </c>
      <c r="CN44" s="71">
        <f t="shared" si="41"/>
        <v>0</v>
      </c>
      <c r="CO44" s="71">
        <f t="shared" si="41"/>
        <v>0</v>
      </c>
      <c r="CP44" s="71">
        <f t="shared" si="41"/>
        <v>0</v>
      </c>
      <c r="CQ44" s="71">
        <f t="shared" si="41"/>
        <v>0</v>
      </c>
      <c r="CR44" s="71">
        <f t="shared" si="41"/>
        <v>0</v>
      </c>
      <c r="CS44" s="71">
        <f t="shared" si="41"/>
        <v>0</v>
      </c>
      <c r="CT44" s="71">
        <f t="shared" si="41"/>
        <v>0</v>
      </c>
      <c r="CU44" s="71">
        <f t="shared" si="41"/>
        <v>0</v>
      </c>
      <c r="CV44" s="71">
        <f t="shared" si="41"/>
        <v>0</v>
      </c>
      <c r="CW44" s="71">
        <f t="shared" si="41"/>
        <v>0</v>
      </c>
      <c r="CX44" s="71">
        <f t="shared" si="41"/>
        <v>0</v>
      </c>
      <c r="CY44" s="88"/>
      <c r="CZ44" s="41" t="s">
        <v>95</v>
      </c>
      <c r="DA44" s="27"/>
      <c r="DB44" s="24"/>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row>
    <row r="45" spans="1:193" s="5" customFormat="1" ht="42" x14ac:dyDescent="0.3">
      <c r="A45" s="87" t="s">
        <v>96</v>
      </c>
      <c r="B45" s="80"/>
      <c r="C45" s="71"/>
      <c r="D45" s="71">
        <f t="shared" ref="D45:AI45" si="42">ROUNDDOWN(IF(AND(OR(D41=0,D41&lt;C42),D42&gt;0),0,D39*0.01),0)</f>
        <v>0</v>
      </c>
      <c r="E45" s="71">
        <f t="shared" si="42"/>
        <v>0</v>
      </c>
      <c r="F45" s="71">
        <f t="shared" si="42"/>
        <v>0</v>
      </c>
      <c r="G45" s="71">
        <f t="shared" si="42"/>
        <v>0</v>
      </c>
      <c r="H45" s="71">
        <f t="shared" si="42"/>
        <v>0</v>
      </c>
      <c r="I45" s="71">
        <f t="shared" si="42"/>
        <v>0</v>
      </c>
      <c r="J45" s="71">
        <f t="shared" si="42"/>
        <v>0</v>
      </c>
      <c r="K45" s="71">
        <f t="shared" si="42"/>
        <v>0</v>
      </c>
      <c r="L45" s="71">
        <f t="shared" si="42"/>
        <v>0</v>
      </c>
      <c r="M45" s="71">
        <f t="shared" si="42"/>
        <v>0</v>
      </c>
      <c r="N45" s="71">
        <f t="shared" si="42"/>
        <v>0</v>
      </c>
      <c r="O45" s="71">
        <f t="shared" si="42"/>
        <v>0</v>
      </c>
      <c r="P45" s="71">
        <f t="shared" si="42"/>
        <v>0</v>
      </c>
      <c r="Q45" s="71">
        <f t="shared" si="42"/>
        <v>0</v>
      </c>
      <c r="R45" s="71">
        <f t="shared" si="42"/>
        <v>0</v>
      </c>
      <c r="S45" s="71">
        <f t="shared" si="42"/>
        <v>0</v>
      </c>
      <c r="T45" s="71">
        <f t="shared" si="42"/>
        <v>0</v>
      </c>
      <c r="U45" s="71">
        <f t="shared" si="42"/>
        <v>0</v>
      </c>
      <c r="V45" s="71">
        <f t="shared" si="42"/>
        <v>0</v>
      </c>
      <c r="W45" s="71">
        <f t="shared" si="42"/>
        <v>0</v>
      </c>
      <c r="X45" s="71">
        <f t="shared" si="42"/>
        <v>0</v>
      </c>
      <c r="Y45" s="71">
        <f t="shared" si="42"/>
        <v>0</v>
      </c>
      <c r="Z45" s="71">
        <f t="shared" si="42"/>
        <v>0</v>
      </c>
      <c r="AA45" s="71">
        <f t="shared" si="42"/>
        <v>0</v>
      </c>
      <c r="AB45" s="71">
        <f t="shared" si="42"/>
        <v>0</v>
      </c>
      <c r="AC45" s="71">
        <f t="shared" si="42"/>
        <v>0</v>
      </c>
      <c r="AD45" s="71">
        <f t="shared" si="42"/>
        <v>0</v>
      </c>
      <c r="AE45" s="71">
        <f t="shared" si="42"/>
        <v>0</v>
      </c>
      <c r="AF45" s="71">
        <f t="shared" si="42"/>
        <v>0</v>
      </c>
      <c r="AG45" s="71">
        <f t="shared" si="42"/>
        <v>0</v>
      </c>
      <c r="AH45" s="71">
        <f t="shared" si="42"/>
        <v>0</v>
      </c>
      <c r="AI45" s="71">
        <f t="shared" si="42"/>
        <v>0</v>
      </c>
      <c r="AJ45" s="71">
        <f t="shared" ref="AJ45:BO45" si="43">ROUNDDOWN(IF(AND(OR(AJ41=0,AJ41&lt;AI42),AJ42&gt;0),0,AJ39*0.01),0)</f>
        <v>0</v>
      </c>
      <c r="AK45" s="71">
        <f t="shared" si="43"/>
        <v>0</v>
      </c>
      <c r="AL45" s="71">
        <f t="shared" si="43"/>
        <v>0</v>
      </c>
      <c r="AM45" s="71">
        <f t="shared" si="43"/>
        <v>0</v>
      </c>
      <c r="AN45" s="71">
        <f t="shared" si="43"/>
        <v>0</v>
      </c>
      <c r="AO45" s="71">
        <f t="shared" si="43"/>
        <v>0</v>
      </c>
      <c r="AP45" s="71">
        <f t="shared" si="43"/>
        <v>0</v>
      </c>
      <c r="AQ45" s="71">
        <f t="shared" si="43"/>
        <v>0</v>
      </c>
      <c r="AR45" s="71">
        <f t="shared" si="43"/>
        <v>0</v>
      </c>
      <c r="AS45" s="71">
        <f t="shared" si="43"/>
        <v>0</v>
      </c>
      <c r="AT45" s="71">
        <f t="shared" si="43"/>
        <v>0</v>
      </c>
      <c r="AU45" s="71">
        <f t="shared" si="43"/>
        <v>0</v>
      </c>
      <c r="AV45" s="71">
        <f t="shared" si="43"/>
        <v>0</v>
      </c>
      <c r="AW45" s="71">
        <f t="shared" si="43"/>
        <v>0</v>
      </c>
      <c r="AX45" s="71">
        <f t="shared" si="43"/>
        <v>0</v>
      </c>
      <c r="AY45" s="71">
        <f t="shared" si="43"/>
        <v>0</v>
      </c>
      <c r="AZ45" s="71">
        <f t="shared" si="43"/>
        <v>0</v>
      </c>
      <c r="BA45" s="71">
        <f t="shared" si="43"/>
        <v>0</v>
      </c>
      <c r="BB45" s="71">
        <f t="shared" si="43"/>
        <v>0</v>
      </c>
      <c r="BC45" s="71">
        <f t="shared" si="43"/>
        <v>0</v>
      </c>
      <c r="BD45" s="71">
        <f t="shared" si="43"/>
        <v>0</v>
      </c>
      <c r="BE45" s="71">
        <f t="shared" si="43"/>
        <v>0</v>
      </c>
      <c r="BF45" s="71">
        <f t="shared" si="43"/>
        <v>0</v>
      </c>
      <c r="BG45" s="71">
        <f t="shared" si="43"/>
        <v>0</v>
      </c>
      <c r="BH45" s="71">
        <f t="shared" si="43"/>
        <v>0</v>
      </c>
      <c r="BI45" s="71">
        <f t="shared" si="43"/>
        <v>0</v>
      </c>
      <c r="BJ45" s="71">
        <f t="shared" si="43"/>
        <v>0</v>
      </c>
      <c r="BK45" s="71">
        <f t="shared" si="43"/>
        <v>0</v>
      </c>
      <c r="BL45" s="71">
        <f t="shared" si="43"/>
        <v>0</v>
      </c>
      <c r="BM45" s="71">
        <f t="shared" si="43"/>
        <v>0</v>
      </c>
      <c r="BN45" s="71">
        <f t="shared" si="43"/>
        <v>0</v>
      </c>
      <c r="BO45" s="71">
        <f t="shared" si="43"/>
        <v>0</v>
      </c>
      <c r="BP45" s="71">
        <f t="shared" ref="BP45:CX45" si="44">ROUNDDOWN(IF(AND(OR(BP41=0,BP41&lt;BO42),BP42&gt;0),0,BP39*0.01),0)</f>
        <v>0</v>
      </c>
      <c r="BQ45" s="71">
        <f t="shared" si="44"/>
        <v>0</v>
      </c>
      <c r="BR45" s="71">
        <f t="shared" si="44"/>
        <v>0</v>
      </c>
      <c r="BS45" s="71">
        <f t="shared" si="44"/>
        <v>0</v>
      </c>
      <c r="BT45" s="71">
        <f t="shared" si="44"/>
        <v>0</v>
      </c>
      <c r="BU45" s="71">
        <f t="shared" si="44"/>
        <v>0</v>
      </c>
      <c r="BV45" s="71">
        <f t="shared" si="44"/>
        <v>0</v>
      </c>
      <c r="BW45" s="71">
        <f t="shared" si="44"/>
        <v>0</v>
      </c>
      <c r="BX45" s="71">
        <f t="shared" si="44"/>
        <v>0</v>
      </c>
      <c r="BY45" s="71">
        <f t="shared" si="44"/>
        <v>0</v>
      </c>
      <c r="BZ45" s="71">
        <f t="shared" si="44"/>
        <v>0</v>
      </c>
      <c r="CA45" s="71">
        <f t="shared" si="44"/>
        <v>0</v>
      </c>
      <c r="CB45" s="71">
        <f t="shared" si="44"/>
        <v>0</v>
      </c>
      <c r="CC45" s="71">
        <f t="shared" si="44"/>
        <v>0</v>
      </c>
      <c r="CD45" s="71">
        <f t="shared" si="44"/>
        <v>0</v>
      </c>
      <c r="CE45" s="71">
        <f t="shared" si="44"/>
        <v>0</v>
      </c>
      <c r="CF45" s="71">
        <f t="shared" si="44"/>
        <v>0</v>
      </c>
      <c r="CG45" s="71">
        <f t="shared" si="44"/>
        <v>0</v>
      </c>
      <c r="CH45" s="71">
        <f t="shared" si="44"/>
        <v>0</v>
      </c>
      <c r="CI45" s="71">
        <f t="shared" si="44"/>
        <v>0</v>
      </c>
      <c r="CJ45" s="71">
        <f t="shared" si="44"/>
        <v>0</v>
      </c>
      <c r="CK45" s="71">
        <f t="shared" si="44"/>
        <v>0</v>
      </c>
      <c r="CL45" s="71">
        <f t="shared" si="44"/>
        <v>0</v>
      </c>
      <c r="CM45" s="71">
        <f t="shared" si="44"/>
        <v>0</v>
      </c>
      <c r="CN45" s="71">
        <f t="shared" si="44"/>
        <v>0</v>
      </c>
      <c r="CO45" s="71">
        <f t="shared" si="44"/>
        <v>0</v>
      </c>
      <c r="CP45" s="71">
        <f t="shared" si="44"/>
        <v>0</v>
      </c>
      <c r="CQ45" s="71">
        <f t="shared" si="44"/>
        <v>0</v>
      </c>
      <c r="CR45" s="71">
        <f t="shared" si="44"/>
        <v>0</v>
      </c>
      <c r="CS45" s="71">
        <f t="shared" si="44"/>
        <v>0</v>
      </c>
      <c r="CT45" s="71">
        <f t="shared" si="44"/>
        <v>0</v>
      </c>
      <c r="CU45" s="71">
        <f t="shared" si="44"/>
        <v>0</v>
      </c>
      <c r="CV45" s="71">
        <f t="shared" si="44"/>
        <v>0</v>
      </c>
      <c r="CW45" s="71">
        <f t="shared" si="44"/>
        <v>0</v>
      </c>
      <c r="CX45" s="71">
        <f t="shared" si="44"/>
        <v>0</v>
      </c>
      <c r="CY45" s="88"/>
      <c r="CZ45" s="41" t="s">
        <v>97</v>
      </c>
      <c r="DA45" s="27"/>
      <c r="DB45" s="24"/>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row>
    <row r="46" spans="1:193" s="5" customFormat="1" ht="29.25" customHeight="1" x14ac:dyDescent="0.45">
      <c r="A46" s="89" t="s">
        <v>98</v>
      </c>
      <c r="B46" s="90"/>
      <c r="C46" s="91">
        <f>ROUNDDOWN(C44+C45,0)</f>
        <v>0</v>
      </c>
      <c r="D46" s="91">
        <f t="shared" ref="D46:AI46" si="45">D44+D45</f>
        <v>0</v>
      </c>
      <c r="E46" s="91">
        <f t="shared" si="45"/>
        <v>0</v>
      </c>
      <c r="F46" s="91">
        <f t="shared" si="45"/>
        <v>0</v>
      </c>
      <c r="G46" s="91">
        <f t="shared" si="45"/>
        <v>0</v>
      </c>
      <c r="H46" s="91">
        <f t="shared" si="45"/>
        <v>0</v>
      </c>
      <c r="I46" s="91">
        <f t="shared" si="45"/>
        <v>0</v>
      </c>
      <c r="J46" s="91">
        <f t="shared" si="45"/>
        <v>0</v>
      </c>
      <c r="K46" s="91">
        <f t="shared" si="45"/>
        <v>0</v>
      </c>
      <c r="L46" s="91">
        <f t="shared" si="45"/>
        <v>0</v>
      </c>
      <c r="M46" s="91">
        <f t="shared" si="45"/>
        <v>0</v>
      </c>
      <c r="N46" s="91">
        <f t="shared" si="45"/>
        <v>0</v>
      </c>
      <c r="O46" s="91">
        <f t="shared" si="45"/>
        <v>0</v>
      </c>
      <c r="P46" s="91">
        <f t="shared" si="45"/>
        <v>0</v>
      </c>
      <c r="Q46" s="91">
        <f t="shared" si="45"/>
        <v>0</v>
      </c>
      <c r="R46" s="91">
        <f t="shared" si="45"/>
        <v>0</v>
      </c>
      <c r="S46" s="91">
        <f t="shared" si="45"/>
        <v>0</v>
      </c>
      <c r="T46" s="91">
        <f t="shared" si="45"/>
        <v>0</v>
      </c>
      <c r="U46" s="91">
        <f t="shared" si="45"/>
        <v>0</v>
      </c>
      <c r="V46" s="91">
        <f t="shared" si="45"/>
        <v>0</v>
      </c>
      <c r="W46" s="91">
        <f t="shared" si="45"/>
        <v>0</v>
      </c>
      <c r="X46" s="91">
        <f t="shared" si="45"/>
        <v>0</v>
      </c>
      <c r="Y46" s="91">
        <f t="shared" si="45"/>
        <v>0</v>
      </c>
      <c r="Z46" s="91">
        <f t="shared" si="45"/>
        <v>0</v>
      </c>
      <c r="AA46" s="91">
        <f t="shared" si="45"/>
        <v>0</v>
      </c>
      <c r="AB46" s="91">
        <f t="shared" si="45"/>
        <v>0</v>
      </c>
      <c r="AC46" s="91">
        <f t="shared" si="45"/>
        <v>0</v>
      </c>
      <c r="AD46" s="91">
        <f t="shared" si="45"/>
        <v>0</v>
      </c>
      <c r="AE46" s="91">
        <f t="shared" si="45"/>
        <v>0</v>
      </c>
      <c r="AF46" s="91">
        <f t="shared" si="45"/>
        <v>0</v>
      </c>
      <c r="AG46" s="91">
        <f t="shared" si="45"/>
        <v>0</v>
      </c>
      <c r="AH46" s="91">
        <f t="shared" si="45"/>
        <v>0</v>
      </c>
      <c r="AI46" s="91">
        <f t="shared" si="45"/>
        <v>0</v>
      </c>
      <c r="AJ46" s="91">
        <f t="shared" ref="AJ46:BO46" si="46">AJ44+AJ45</f>
        <v>0</v>
      </c>
      <c r="AK46" s="91">
        <f t="shared" si="46"/>
        <v>0</v>
      </c>
      <c r="AL46" s="91">
        <f t="shared" si="46"/>
        <v>0</v>
      </c>
      <c r="AM46" s="91">
        <f t="shared" si="46"/>
        <v>0</v>
      </c>
      <c r="AN46" s="91">
        <f t="shared" si="46"/>
        <v>0</v>
      </c>
      <c r="AO46" s="91">
        <f t="shared" si="46"/>
        <v>0</v>
      </c>
      <c r="AP46" s="91">
        <f t="shared" si="46"/>
        <v>0</v>
      </c>
      <c r="AQ46" s="91">
        <f t="shared" si="46"/>
        <v>0</v>
      </c>
      <c r="AR46" s="91">
        <f t="shared" si="46"/>
        <v>0</v>
      </c>
      <c r="AS46" s="91">
        <f t="shared" si="46"/>
        <v>0</v>
      </c>
      <c r="AT46" s="91">
        <f t="shared" si="46"/>
        <v>0</v>
      </c>
      <c r="AU46" s="91">
        <f t="shared" si="46"/>
        <v>0</v>
      </c>
      <c r="AV46" s="91">
        <f t="shared" si="46"/>
        <v>0</v>
      </c>
      <c r="AW46" s="91">
        <f t="shared" si="46"/>
        <v>0</v>
      </c>
      <c r="AX46" s="91">
        <f t="shared" si="46"/>
        <v>0</v>
      </c>
      <c r="AY46" s="91">
        <f t="shared" si="46"/>
        <v>0</v>
      </c>
      <c r="AZ46" s="91">
        <f t="shared" si="46"/>
        <v>0</v>
      </c>
      <c r="BA46" s="91">
        <f t="shared" si="46"/>
        <v>0</v>
      </c>
      <c r="BB46" s="91">
        <f t="shared" si="46"/>
        <v>0</v>
      </c>
      <c r="BC46" s="91">
        <f t="shared" si="46"/>
        <v>0</v>
      </c>
      <c r="BD46" s="91">
        <f t="shared" si="46"/>
        <v>0</v>
      </c>
      <c r="BE46" s="91">
        <f t="shared" si="46"/>
        <v>0</v>
      </c>
      <c r="BF46" s="91">
        <f t="shared" si="46"/>
        <v>0</v>
      </c>
      <c r="BG46" s="91">
        <f t="shared" si="46"/>
        <v>0</v>
      </c>
      <c r="BH46" s="91">
        <f t="shared" si="46"/>
        <v>0</v>
      </c>
      <c r="BI46" s="91">
        <f t="shared" si="46"/>
        <v>0</v>
      </c>
      <c r="BJ46" s="91">
        <f t="shared" si="46"/>
        <v>0</v>
      </c>
      <c r="BK46" s="91">
        <f t="shared" si="46"/>
        <v>0</v>
      </c>
      <c r="BL46" s="91">
        <f t="shared" si="46"/>
        <v>0</v>
      </c>
      <c r="BM46" s="91">
        <f t="shared" si="46"/>
        <v>0</v>
      </c>
      <c r="BN46" s="91">
        <f t="shared" si="46"/>
        <v>0</v>
      </c>
      <c r="BO46" s="91">
        <f t="shared" si="46"/>
        <v>0</v>
      </c>
      <c r="BP46" s="91">
        <f t="shared" ref="BP46:CU46" si="47">BP44+BP45</f>
        <v>0</v>
      </c>
      <c r="BQ46" s="91">
        <f t="shared" si="47"/>
        <v>0</v>
      </c>
      <c r="BR46" s="91">
        <f t="shared" si="47"/>
        <v>0</v>
      </c>
      <c r="BS46" s="91">
        <f t="shared" si="47"/>
        <v>0</v>
      </c>
      <c r="BT46" s="91">
        <f t="shared" si="47"/>
        <v>0</v>
      </c>
      <c r="BU46" s="91">
        <f t="shared" si="47"/>
        <v>0</v>
      </c>
      <c r="BV46" s="91">
        <f t="shared" si="47"/>
        <v>0</v>
      </c>
      <c r="BW46" s="91">
        <f t="shared" si="47"/>
        <v>0</v>
      </c>
      <c r="BX46" s="91">
        <f t="shared" si="47"/>
        <v>0</v>
      </c>
      <c r="BY46" s="91">
        <f t="shared" si="47"/>
        <v>0</v>
      </c>
      <c r="BZ46" s="91">
        <f t="shared" si="47"/>
        <v>0</v>
      </c>
      <c r="CA46" s="91">
        <f t="shared" si="47"/>
        <v>0</v>
      </c>
      <c r="CB46" s="91">
        <f t="shared" si="47"/>
        <v>0</v>
      </c>
      <c r="CC46" s="91">
        <f t="shared" si="47"/>
        <v>0</v>
      </c>
      <c r="CD46" s="91">
        <f t="shared" si="47"/>
        <v>0</v>
      </c>
      <c r="CE46" s="91">
        <f t="shared" si="47"/>
        <v>0</v>
      </c>
      <c r="CF46" s="91">
        <f t="shared" si="47"/>
        <v>0</v>
      </c>
      <c r="CG46" s="91">
        <f t="shared" si="47"/>
        <v>0</v>
      </c>
      <c r="CH46" s="91">
        <f t="shared" si="47"/>
        <v>0</v>
      </c>
      <c r="CI46" s="91">
        <f t="shared" si="47"/>
        <v>0</v>
      </c>
      <c r="CJ46" s="91">
        <f t="shared" si="47"/>
        <v>0</v>
      </c>
      <c r="CK46" s="91">
        <f t="shared" si="47"/>
        <v>0</v>
      </c>
      <c r="CL46" s="91">
        <f t="shared" si="47"/>
        <v>0</v>
      </c>
      <c r="CM46" s="91">
        <f t="shared" si="47"/>
        <v>0</v>
      </c>
      <c r="CN46" s="91">
        <f t="shared" si="47"/>
        <v>0</v>
      </c>
      <c r="CO46" s="91">
        <f t="shared" si="47"/>
        <v>0</v>
      </c>
      <c r="CP46" s="91">
        <f t="shared" si="47"/>
        <v>0</v>
      </c>
      <c r="CQ46" s="91">
        <f t="shared" si="47"/>
        <v>0</v>
      </c>
      <c r="CR46" s="91">
        <f t="shared" si="47"/>
        <v>0</v>
      </c>
      <c r="CS46" s="91">
        <f t="shared" si="47"/>
        <v>0</v>
      </c>
      <c r="CT46" s="91">
        <f t="shared" si="47"/>
        <v>0</v>
      </c>
      <c r="CU46" s="91">
        <f t="shared" si="47"/>
        <v>0</v>
      </c>
      <c r="CV46" s="91">
        <f t="shared" ref="CV46:CX46" si="48">CV44+CV45</f>
        <v>0</v>
      </c>
      <c r="CW46" s="91">
        <f t="shared" si="48"/>
        <v>0</v>
      </c>
      <c r="CX46" s="91">
        <f t="shared" si="48"/>
        <v>0</v>
      </c>
      <c r="CY46" s="92"/>
      <c r="CZ46" s="41" t="s">
        <v>99</v>
      </c>
      <c r="DA46" s="69">
        <v>5.5</v>
      </c>
      <c r="DB46" s="70" t="s">
        <v>100</v>
      </c>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row>
    <row r="47" spans="1:193" s="5" customFormat="1" ht="29.25" customHeight="1" x14ac:dyDescent="0.3">
      <c r="A47" s="87" t="s">
        <v>101</v>
      </c>
      <c r="B47" s="90"/>
      <c r="C47" s="71">
        <f t="shared" ref="C47:AH47" si="49">C46-C38*0.01</f>
        <v>0</v>
      </c>
      <c r="D47" s="71">
        <f t="shared" si="49"/>
        <v>0</v>
      </c>
      <c r="E47" s="71">
        <f t="shared" si="49"/>
        <v>0</v>
      </c>
      <c r="F47" s="71">
        <f t="shared" si="49"/>
        <v>0</v>
      </c>
      <c r="G47" s="71">
        <f t="shared" si="49"/>
        <v>0</v>
      </c>
      <c r="H47" s="71">
        <f t="shared" si="49"/>
        <v>0</v>
      </c>
      <c r="I47" s="71">
        <f t="shared" si="49"/>
        <v>0</v>
      </c>
      <c r="J47" s="71">
        <f t="shared" si="49"/>
        <v>0</v>
      </c>
      <c r="K47" s="71">
        <f t="shared" si="49"/>
        <v>0</v>
      </c>
      <c r="L47" s="71">
        <f t="shared" si="49"/>
        <v>0</v>
      </c>
      <c r="M47" s="71">
        <f t="shared" si="49"/>
        <v>0</v>
      </c>
      <c r="N47" s="71">
        <f t="shared" si="49"/>
        <v>0</v>
      </c>
      <c r="O47" s="71">
        <f t="shared" si="49"/>
        <v>0</v>
      </c>
      <c r="P47" s="71">
        <f t="shared" si="49"/>
        <v>0</v>
      </c>
      <c r="Q47" s="71">
        <f t="shared" si="49"/>
        <v>0</v>
      </c>
      <c r="R47" s="71">
        <f t="shared" si="49"/>
        <v>0</v>
      </c>
      <c r="S47" s="71">
        <f t="shared" si="49"/>
        <v>0</v>
      </c>
      <c r="T47" s="71">
        <f t="shared" si="49"/>
        <v>0</v>
      </c>
      <c r="U47" s="71">
        <f t="shared" si="49"/>
        <v>0</v>
      </c>
      <c r="V47" s="71">
        <f t="shared" si="49"/>
        <v>0</v>
      </c>
      <c r="W47" s="71">
        <f t="shared" si="49"/>
        <v>0</v>
      </c>
      <c r="X47" s="71">
        <f t="shared" si="49"/>
        <v>0</v>
      </c>
      <c r="Y47" s="71">
        <f t="shared" si="49"/>
        <v>0</v>
      </c>
      <c r="Z47" s="71">
        <f t="shared" si="49"/>
        <v>0</v>
      </c>
      <c r="AA47" s="71">
        <f t="shared" si="49"/>
        <v>0</v>
      </c>
      <c r="AB47" s="71">
        <f t="shared" si="49"/>
        <v>0</v>
      </c>
      <c r="AC47" s="71">
        <f t="shared" si="49"/>
        <v>0</v>
      </c>
      <c r="AD47" s="71">
        <f t="shared" si="49"/>
        <v>0</v>
      </c>
      <c r="AE47" s="71">
        <f t="shared" si="49"/>
        <v>0</v>
      </c>
      <c r="AF47" s="71">
        <f t="shared" si="49"/>
        <v>0</v>
      </c>
      <c r="AG47" s="71">
        <f t="shared" si="49"/>
        <v>0</v>
      </c>
      <c r="AH47" s="71">
        <f t="shared" si="49"/>
        <v>0</v>
      </c>
      <c r="AI47" s="71">
        <f t="shared" ref="AI47:BN47" si="50">AI46-AI38*0.01</f>
        <v>0</v>
      </c>
      <c r="AJ47" s="71">
        <f t="shared" si="50"/>
        <v>0</v>
      </c>
      <c r="AK47" s="71">
        <f t="shared" si="50"/>
        <v>0</v>
      </c>
      <c r="AL47" s="71">
        <f t="shared" si="50"/>
        <v>0</v>
      </c>
      <c r="AM47" s="71">
        <f t="shared" si="50"/>
        <v>0</v>
      </c>
      <c r="AN47" s="71">
        <f t="shared" si="50"/>
        <v>0</v>
      </c>
      <c r="AO47" s="71">
        <f t="shared" si="50"/>
        <v>0</v>
      </c>
      <c r="AP47" s="71">
        <f t="shared" si="50"/>
        <v>0</v>
      </c>
      <c r="AQ47" s="71">
        <f t="shared" si="50"/>
        <v>0</v>
      </c>
      <c r="AR47" s="71">
        <f t="shared" si="50"/>
        <v>0</v>
      </c>
      <c r="AS47" s="71">
        <f t="shared" si="50"/>
        <v>0</v>
      </c>
      <c r="AT47" s="71">
        <f t="shared" si="50"/>
        <v>0</v>
      </c>
      <c r="AU47" s="71">
        <f t="shared" si="50"/>
        <v>0</v>
      </c>
      <c r="AV47" s="71">
        <f t="shared" si="50"/>
        <v>0</v>
      </c>
      <c r="AW47" s="71">
        <f t="shared" si="50"/>
        <v>0</v>
      </c>
      <c r="AX47" s="71">
        <f t="shared" si="50"/>
        <v>0</v>
      </c>
      <c r="AY47" s="71">
        <f t="shared" si="50"/>
        <v>0</v>
      </c>
      <c r="AZ47" s="71">
        <f t="shared" si="50"/>
        <v>0</v>
      </c>
      <c r="BA47" s="71">
        <f t="shared" si="50"/>
        <v>0</v>
      </c>
      <c r="BB47" s="71">
        <f t="shared" si="50"/>
        <v>0</v>
      </c>
      <c r="BC47" s="71">
        <f t="shared" si="50"/>
        <v>0</v>
      </c>
      <c r="BD47" s="71">
        <f t="shared" si="50"/>
        <v>0</v>
      </c>
      <c r="BE47" s="71">
        <f t="shared" si="50"/>
        <v>0</v>
      </c>
      <c r="BF47" s="71">
        <f t="shared" si="50"/>
        <v>0</v>
      </c>
      <c r="BG47" s="71">
        <f t="shared" si="50"/>
        <v>0</v>
      </c>
      <c r="BH47" s="71">
        <f t="shared" si="50"/>
        <v>0</v>
      </c>
      <c r="BI47" s="71">
        <f t="shared" si="50"/>
        <v>0</v>
      </c>
      <c r="BJ47" s="71">
        <f t="shared" si="50"/>
        <v>0</v>
      </c>
      <c r="BK47" s="71">
        <f t="shared" si="50"/>
        <v>0</v>
      </c>
      <c r="BL47" s="71">
        <f t="shared" si="50"/>
        <v>0</v>
      </c>
      <c r="BM47" s="71">
        <f t="shared" si="50"/>
        <v>0</v>
      </c>
      <c r="BN47" s="71">
        <f t="shared" si="50"/>
        <v>0</v>
      </c>
      <c r="BO47" s="71">
        <f t="shared" ref="BO47:CT47" si="51">BO46-BO38*0.01</f>
        <v>0</v>
      </c>
      <c r="BP47" s="71">
        <f t="shared" si="51"/>
        <v>0</v>
      </c>
      <c r="BQ47" s="71">
        <f t="shared" si="51"/>
        <v>0</v>
      </c>
      <c r="BR47" s="71">
        <f t="shared" si="51"/>
        <v>0</v>
      </c>
      <c r="BS47" s="71">
        <f t="shared" si="51"/>
        <v>0</v>
      </c>
      <c r="BT47" s="71">
        <f t="shared" si="51"/>
        <v>0</v>
      </c>
      <c r="BU47" s="71">
        <f t="shared" si="51"/>
        <v>0</v>
      </c>
      <c r="BV47" s="71">
        <f t="shared" si="51"/>
        <v>0</v>
      </c>
      <c r="BW47" s="71">
        <f t="shared" si="51"/>
        <v>0</v>
      </c>
      <c r="BX47" s="71">
        <f t="shared" si="51"/>
        <v>0</v>
      </c>
      <c r="BY47" s="71">
        <f t="shared" si="51"/>
        <v>0</v>
      </c>
      <c r="BZ47" s="71">
        <f t="shared" si="51"/>
        <v>0</v>
      </c>
      <c r="CA47" s="71">
        <f t="shared" si="51"/>
        <v>0</v>
      </c>
      <c r="CB47" s="71">
        <f t="shared" si="51"/>
        <v>0</v>
      </c>
      <c r="CC47" s="71">
        <f t="shared" si="51"/>
        <v>0</v>
      </c>
      <c r="CD47" s="71">
        <f t="shared" si="51"/>
        <v>0</v>
      </c>
      <c r="CE47" s="71">
        <f t="shared" si="51"/>
        <v>0</v>
      </c>
      <c r="CF47" s="71">
        <f t="shared" si="51"/>
        <v>0</v>
      </c>
      <c r="CG47" s="71">
        <f t="shared" si="51"/>
        <v>0</v>
      </c>
      <c r="CH47" s="71">
        <f t="shared" si="51"/>
        <v>0</v>
      </c>
      <c r="CI47" s="71">
        <f t="shared" si="51"/>
        <v>0</v>
      </c>
      <c r="CJ47" s="71">
        <f t="shared" si="51"/>
        <v>0</v>
      </c>
      <c r="CK47" s="71">
        <f t="shared" si="51"/>
        <v>0</v>
      </c>
      <c r="CL47" s="71">
        <f t="shared" si="51"/>
        <v>0</v>
      </c>
      <c r="CM47" s="71">
        <f t="shared" si="51"/>
        <v>0</v>
      </c>
      <c r="CN47" s="71">
        <f t="shared" si="51"/>
        <v>0</v>
      </c>
      <c r="CO47" s="71">
        <f t="shared" si="51"/>
        <v>0</v>
      </c>
      <c r="CP47" s="71">
        <f t="shared" si="51"/>
        <v>0</v>
      </c>
      <c r="CQ47" s="71">
        <f t="shared" si="51"/>
        <v>0</v>
      </c>
      <c r="CR47" s="71">
        <f t="shared" si="51"/>
        <v>0</v>
      </c>
      <c r="CS47" s="71">
        <f t="shared" si="51"/>
        <v>0</v>
      </c>
      <c r="CT47" s="71">
        <f t="shared" si="51"/>
        <v>0</v>
      </c>
      <c r="CU47" s="71">
        <f t="shared" ref="CU47:CX47" si="52">CU46-CU38*0.01</f>
        <v>0</v>
      </c>
      <c r="CV47" s="71">
        <f t="shared" si="52"/>
        <v>0</v>
      </c>
      <c r="CW47" s="71">
        <f t="shared" si="52"/>
        <v>0</v>
      </c>
      <c r="CX47" s="71">
        <f t="shared" si="52"/>
        <v>0</v>
      </c>
      <c r="CY47" s="92"/>
      <c r="CZ47" s="41" t="s">
        <v>102</v>
      </c>
      <c r="DA47" s="69"/>
      <c r="DB47" s="70"/>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row>
    <row r="48" spans="1:193" s="100" customFormat="1" ht="35.25" customHeight="1" x14ac:dyDescent="0.3">
      <c r="A48" s="93" t="s">
        <v>103</v>
      </c>
      <c r="B48" s="94"/>
      <c r="C48" s="95">
        <f t="shared" ref="C48:AH48" si="53">B48+C46</f>
        <v>0</v>
      </c>
      <c r="D48" s="95">
        <f t="shared" si="53"/>
        <v>0</v>
      </c>
      <c r="E48" s="95">
        <f t="shared" si="53"/>
        <v>0</v>
      </c>
      <c r="F48" s="95">
        <f t="shared" si="53"/>
        <v>0</v>
      </c>
      <c r="G48" s="95">
        <f t="shared" si="53"/>
        <v>0</v>
      </c>
      <c r="H48" s="95">
        <f t="shared" si="53"/>
        <v>0</v>
      </c>
      <c r="I48" s="95">
        <f t="shared" si="53"/>
        <v>0</v>
      </c>
      <c r="J48" s="95">
        <f t="shared" si="53"/>
        <v>0</v>
      </c>
      <c r="K48" s="95">
        <f t="shared" si="53"/>
        <v>0</v>
      </c>
      <c r="L48" s="95">
        <f t="shared" si="53"/>
        <v>0</v>
      </c>
      <c r="M48" s="95">
        <f t="shared" si="53"/>
        <v>0</v>
      </c>
      <c r="N48" s="95">
        <f t="shared" si="53"/>
        <v>0</v>
      </c>
      <c r="O48" s="95">
        <f t="shared" si="53"/>
        <v>0</v>
      </c>
      <c r="P48" s="95">
        <f t="shared" si="53"/>
        <v>0</v>
      </c>
      <c r="Q48" s="95">
        <f t="shared" si="53"/>
        <v>0</v>
      </c>
      <c r="R48" s="95">
        <f t="shared" si="53"/>
        <v>0</v>
      </c>
      <c r="S48" s="95">
        <f t="shared" si="53"/>
        <v>0</v>
      </c>
      <c r="T48" s="95">
        <f t="shared" si="53"/>
        <v>0</v>
      </c>
      <c r="U48" s="95">
        <f t="shared" si="53"/>
        <v>0</v>
      </c>
      <c r="V48" s="95">
        <f t="shared" si="53"/>
        <v>0</v>
      </c>
      <c r="W48" s="95">
        <f t="shared" si="53"/>
        <v>0</v>
      </c>
      <c r="X48" s="95">
        <f t="shared" si="53"/>
        <v>0</v>
      </c>
      <c r="Y48" s="95">
        <f t="shared" si="53"/>
        <v>0</v>
      </c>
      <c r="Z48" s="95">
        <f t="shared" si="53"/>
        <v>0</v>
      </c>
      <c r="AA48" s="95">
        <f t="shared" si="53"/>
        <v>0</v>
      </c>
      <c r="AB48" s="95">
        <f t="shared" si="53"/>
        <v>0</v>
      </c>
      <c r="AC48" s="95">
        <f t="shared" si="53"/>
        <v>0</v>
      </c>
      <c r="AD48" s="95">
        <f t="shared" si="53"/>
        <v>0</v>
      </c>
      <c r="AE48" s="95">
        <f t="shared" si="53"/>
        <v>0</v>
      </c>
      <c r="AF48" s="95">
        <f t="shared" si="53"/>
        <v>0</v>
      </c>
      <c r="AG48" s="95">
        <f t="shared" si="53"/>
        <v>0</v>
      </c>
      <c r="AH48" s="95">
        <f t="shared" si="53"/>
        <v>0</v>
      </c>
      <c r="AI48" s="95">
        <f t="shared" ref="AI48:BN48" si="54">AH48+AI46</f>
        <v>0</v>
      </c>
      <c r="AJ48" s="95">
        <f t="shared" si="54"/>
        <v>0</v>
      </c>
      <c r="AK48" s="95">
        <f t="shared" si="54"/>
        <v>0</v>
      </c>
      <c r="AL48" s="95">
        <f t="shared" si="54"/>
        <v>0</v>
      </c>
      <c r="AM48" s="95">
        <f t="shared" si="54"/>
        <v>0</v>
      </c>
      <c r="AN48" s="95">
        <f t="shared" si="54"/>
        <v>0</v>
      </c>
      <c r="AO48" s="95">
        <f t="shared" si="54"/>
        <v>0</v>
      </c>
      <c r="AP48" s="95">
        <f t="shared" si="54"/>
        <v>0</v>
      </c>
      <c r="AQ48" s="95">
        <f t="shared" si="54"/>
        <v>0</v>
      </c>
      <c r="AR48" s="95">
        <f t="shared" si="54"/>
        <v>0</v>
      </c>
      <c r="AS48" s="95">
        <f t="shared" si="54"/>
        <v>0</v>
      </c>
      <c r="AT48" s="95">
        <f t="shared" si="54"/>
        <v>0</v>
      </c>
      <c r="AU48" s="95">
        <f t="shared" si="54"/>
        <v>0</v>
      </c>
      <c r="AV48" s="95">
        <f t="shared" si="54"/>
        <v>0</v>
      </c>
      <c r="AW48" s="95">
        <f t="shared" si="54"/>
        <v>0</v>
      </c>
      <c r="AX48" s="95">
        <f t="shared" si="54"/>
        <v>0</v>
      </c>
      <c r="AY48" s="95">
        <f t="shared" si="54"/>
        <v>0</v>
      </c>
      <c r="AZ48" s="95">
        <f t="shared" si="54"/>
        <v>0</v>
      </c>
      <c r="BA48" s="95">
        <f t="shared" si="54"/>
        <v>0</v>
      </c>
      <c r="BB48" s="95">
        <f t="shared" si="54"/>
        <v>0</v>
      </c>
      <c r="BC48" s="95">
        <f t="shared" si="54"/>
        <v>0</v>
      </c>
      <c r="BD48" s="95">
        <f t="shared" si="54"/>
        <v>0</v>
      </c>
      <c r="BE48" s="95">
        <f t="shared" si="54"/>
        <v>0</v>
      </c>
      <c r="BF48" s="95">
        <f t="shared" si="54"/>
        <v>0</v>
      </c>
      <c r="BG48" s="95">
        <f t="shared" si="54"/>
        <v>0</v>
      </c>
      <c r="BH48" s="95">
        <f t="shared" si="54"/>
        <v>0</v>
      </c>
      <c r="BI48" s="95">
        <f t="shared" si="54"/>
        <v>0</v>
      </c>
      <c r="BJ48" s="95">
        <f t="shared" si="54"/>
        <v>0</v>
      </c>
      <c r="BK48" s="95">
        <f t="shared" si="54"/>
        <v>0</v>
      </c>
      <c r="BL48" s="95">
        <f t="shared" si="54"/>
        <v>0</v>
      </c>
      <c r="BM48" s="95">
        <f t="shared" si="54"/>
        <v>0</v>
      </c>
      <c r="BN48" s="95">
        <f t="shared" si="54"/>
        <v>0</v>
      </c>
      <c r="BO48" s="95">
        <f t="shared" ref="BO48:CX48" si="55">BN48+BO46</f>
        <v>0</v>
      </c>
      <c r="BP48" s="95">
        <f t="shared" si="55"/>
        <v>0</v>
      </c>
      <c r="BQ48" s="95">
        <f t="shared" si="55"/>
        <v>0</v>
      </c>
      <c r="BR48" s="95">
        <f t="shared" si="55"/>
        <v>0</v>
      </c>
      <c r="BS48" s="95">
        <f t="shared" si="55"/>
        <v>0</v>
      </c>
      <c r="BT48" s="95">
        <f t="shared" si="55"/>
        <v>0</v>
      </c>
      <c r="BU48" s="95">
        <f t="shared" si="55"/>
        <v>0</v>
      </c>
      <c r="BV48" s="95">
        <f t="shared" si="55"/>
        <v>0</v>
      </c>
      <c r="BW48" s="95">
        <f t="shared" si="55"/>
        <v>0</v>
      </c>
      <c r="BX48" s="95">
        <f t="shared" si="55"/>
        <v>0</v>
      </c>
      <c r="BY48" s="95">
        <f t="shared" si="55"/>
        <v>0</v>
      </c>
      <c r="BZ48" s="95">
        <f t="shared" si="55"/>
        <v>0</v>
      </c>
      <c r="CA48" s="95">
        <f t="shared" si="55"/>
        <v>0</v>
      </c>
      <c r="CB48" s="95">
        <f t="shared" si="55"/>
        <v>0</v>
      </c>
      <c r="CC48" s="95">
        <f t="shared" si="55"/>
        <v>0</v>
      </c>
      <c r="CD48" s="95">
        <f t="shared" si="55"/>
        <v>0</v>
      </c>
      <c r="CE48" s="95">
        <f t="shared" si="55"/>
        <v>0</v>
      </c>
      <c r="CF48" s="95">
        <f t="shared" si="55"/>
        <v>0</v>
      </c>
      <c r="CG48" s="95">
        <f t="shared" si="55"/>
        <v>0</v>
      </c>
      <c r="CH48" s="95">
        <f t="shared" si="55"/>
        <v>0</v>
      </c>
      <c r="CI48" s="95">
        <f t="shared" si="55"/>
        <v>0</v>
      </c>
      <c r="CJ48" s="95">
        <f t="shared" si="55"/>
        <v>0</v>
      </c>
      <c r="CK48" s="95">
        <f t="shared" si="55"/>
        <v>0</v>
      </c>
      <c r="CL48" s="95">
        <f t="shared" si="55"/>
        <v>0</v>
      </c>
      <c r="CM48" s="95">
        <f t="shared" si="55"/>
        <v>0</v>
      </c>
      <c r="CN48" s="95">
        <f t="shared" si="55"/>
        <v>0</v>
      </c>
      <c r="CO48" s="95">
        <f t="shared" si="55"/>
        <v>0</v>
      </c>
      <c r="CP48" s="95">
        <f t="shared" si="55"/>
        <v>0</v>
      </c>
      <c r="CQ48" s="95">
        <f t="shared" si="55"/>
        <v>0</v>
      </c>
      <c r="CR48" s="95">
        <f t="shared" si="55"/>
        <v>0</v>
      </c>
      <c r="CS48" s="95">
        <f t="shared" si="55"/>
        <v>0</v>
      </c>
      <c r="CT48" s="95">
        <f t="shared" si="55"/>
        <v>0</v>
      </c>
      <c r="CU48" s="95">
        <f t="shared" si="55"/>
        <v>0</v>
      </c>
      <c r="CV48" s="95">
        <f t="shared" si="55"/>
        <v>0</v>
      </c>
      <c r="CW48" s="95">
        <f t="shared" si="55"/>
        <v>0</v>
      </c>
      <c r="CX48" s="95">
        <f t="shared" si="55"/>
        <v>0</v>
      </c>
      <c r="CY48" s="96"/>
      <c r="CZ48" s="41" t="s">
        <v>104</v>
      </c>
      <c r="DA48" s="97"/>
      <c r="DB48" s="98"/>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99"/>
      <c r="FB48" s="99"/>
      <c r="FC48" s="99"/>
      <c r="FD48" s="99"/>
      <c r="FE48" s="99"/>
      <c r="FF48" s="99"/>
      <c r="FG48" s="99"/>
      <c r="FH48" s="99"/>
      <c r="FI48" s="99"/>
      <c r="FJ48" s="99"/>
      <c r="FK48" s="99"/>
      <c r="FL48" s="99"/>
      <c r="FM48" s="99"/>
      <c r="FN48" s="99"/>
      <c r="FO48" s="99"/>
      <c r="FP48" s="99"/>
      <c r="FQ48" s="99"/>
      <c r="FR48" s="99"/>
      <c r="FS48" s="99"/>
      <c r="FT48" s="99"/>
      <c r="FU48" s="99"/>
      <c r="FV48" s="99"/>
      <c r="FW48" s="99"/>
      <c r="FX48" s="99"/>
      <c r="FY48" s="99"/>
      <c r="FZ48" s="99"/>
      <c r="GA48" s="99"/>
      <c r="GB48" s="99"/>
      <c r="GC48" s="99"/>
      <c r="GD48" s="99"/>
      <c r="GE48" s="99"/>
      <c r="GF48" s="99"/>
      <c r="GG48" s="99"/>
      <c r="GH48" s="99"/>
      <c r="GI48" s="99"/>
      <c r="GJ48" s="99"/>
      <c r="GK48" s="99"/>
    </row>
    <row r="49" spans="1:193" s="144" customFormat="1" ht="35.25" customHeight="1" x14ac:dyDescent="0.3">
      <c r="A49" s="87" t="s">
        <v>105</v>
      </c>
      <c r="B49" s="140"/>
      <c r="C49" s="101">
        <f>SUM($C$47:C47)</f>
        <v>0</v>
      </c>
      <c r="D49" s="101">
        <f>SUM($C$47:D47)</f>
        <v>0</v>
      </c>
      <c r="E49" s="101">
        <f>SUM($C$47:E47)</f>
        <v>0</v>
      </c>
      <c r="F49" s="101">
        <f>SUM($C$47:F47)</f>
        <v>0</v>
      </c>
      <c r="G49" s="101">
        <f>SUM($C$47:G47)</f>
        <v>0</v>
      </c>
      <c r="H49" s="101">
        <f>SUM($C$47:H47)</f>
        <v>0</v>
      </c>
      <c r="I49" s="101">
        <f>SUM($C$47:I47)</f>
        <v>0</v>
      </c>
      <c r="J49" s="101">
        <f>SUM($C$47:J47)</f>
        <v>0</v>
      </c>
      <c r="K49" s="101">
        <f>SUM($C$47:K47)</f>
        <v>0</v>
      </c>
      <c r="L49" s="101">
        <f>SUM($C$47:L47)</f>
        <v>0</v>
      </c>
      <c r="M49" s="101">
        <f>SUM($C$47:M47)</f>
        <v>0</v>
      </c>
      <c r="N49" s="101">
        <f>SUM($C$47:N47)</f>
        <v>0</v>
      </c>
      <c r="O49" s="101">
        <f>SUM($C$47:O47)</f>
        <v>0</v>
      </c>
      <c r="P49" s="101">
        <f>SUM($C$47:P47)</f>
        <v>0</v>
      </c>
      <c r="Q49" s="101">
        <f>SUM($C$47:Q47)</f>
        <v>0</v>
      </c>
      <c r="R49" s="101">
        <f>SUM($C$47:R47)</f>
        <v>0</v>
      </c>
      <c r="S49" s="101">
        <f>SUM($C$47:S47)</f>
        <v>0</v>
      </c>
      <c r="T49" s="101">
        <f>SUM($C$47:T47)</f>
        <v>0</v>
      </c>
      <c r="U49" s="101">
        <f>SUM($C$47:U47)</f>
        <v>0</v>
      </c>
      <c r="V49" s="101">
        <f>SUM($C$47:V47)</f>
        <v>0</v>
      </c>
      <c r="W49" s="101">
        <f>SUM($C$47:W47)</f>
        <v>0</v>
      </c>
      <c r="X49" s="101">
        <f>SUM($C$47:X47)</f>
        <v>0</v>
      </c>
      <c r="Y49" s="101">
        <f>SUM($C$47:Y47)</f>
        <v>0</v>
      </c>
      <c r="Z49" s="101">
        <f>SUM($C$47:Z47)</f>
        <v>0</v>
      </c>
      <c r="AA49" s="101">
        <f>SUM($C$47:AA47)</f>
        <v>0</v>
      </c>
      <c r="AB49" s="101">
        <f>SUM($C$47:AB47)</f>
        <v>0</v>
      </c>
      <c r="AC49" s="101">
        <f>SUM($C$47:AC47)</f>
        <v>0</v>
      </c>
      <c r="AD49" s="101">
        <f>SUM($C$47:AD47)</f>
        <v>0</v>
      </c>
      <c r="AE49" s="101">
        <f>SUM($C$47:AE47)</f>
        <v>0</v>
      </c>
      <c r="AF49" s="101">
        <f>SUM($C$47:AF47)</f>
        <v>0</v>
      </c>
      <c r="AG49" s="101">
        <f>SUM($C$47:AG47)</f>
        <v>0</v>
      </c>
      <c r="AH49" s="101">
        <f>SUM($C$47:AH47)</f>
        <v>0</v>
      </c>
      <c r="AI49" s="101">
        <f>SUM($C$47:AI47)</f>
        <v>0</v>
      </c>
      <c r="AJ49" s="101">
        <f>SUM($C$47:AJ47)</f>
        <v>0</v>
      </c>
      <c r="AK49" s="101">
        <f>SUM($C$47:AK47)</f>
        <v>0</v>
      </c>
      <c r="AL49" s="101">
        <f>SUM($C$47:AL47)</f>
        <v>0</v>
      </c>
      <c r="AM49" s="101">
        <f>SUM($C$47:AM47)</f>
        <v>0</v>
      </c>
      <c r="AN49" s="101">
        <f>SUM($C$47:AN47)</f>
        <v>0</v>
      </c>
      <c r="AO49" s="101">
        <f>SUM($C$47:AO47)</f>
        <v>0</v>
      </c>
      <c r="AP49" s="101">
        <f>SUM($C$47:AP47)</f>
        <v>0</v>
      </c>
      <c r="AQ49" s="101">
        <f>SUM($C$47:AQ47)</f>
        <v>0</v>
      </c>
      <c r="AR49" s="101">
        <f>SUM($C$47:AR47)</f>
        <v>0</v>
      </c>
      <c r="AS49" s="101">
        <f>SUM($C$47:AS47)</f>
        <v>0</v>
      </c>
      <c r="AT49" s="101">
        <f>SUM($C$47:AT47)</f>
        <v>0</v>
      </c>
      <c r="AU49" s="101">
        <f>SUM($C$47:AU47)</f>
        <v>0</v>
      </c>
      <c r="AV49" s="101">
        <f>SUM($C$47:AV47)</f>
        <v>0</v>
      </c>
      <c r="AW49" s="101">
        <f>SUM($C$47:AW47)</f>
        <v>0</v>
      </c>
      <c r="AX49" s="101">
        <f>SUM($C$47:AX47)</f>
        <v>0</v>
      </c>
      <c r="AY49" s="101">
        <f>SUM($C$47:AY47)</f>
        <v>0</v>
      </c>
      <c r="AZ49" s="101">
        <f>SUM($C$47:AZ47)</f>
        <v>0</v>
      </c>
      <c r="BA49" s="101">
        <f>SUM($C$47:BA47)</f>
        <v>0</v>
      </c>
      <c r="BB49" s="101">
        <f>SUM($C$47:BB47)</f>
        <v>0</v>
      </c>
      <c r="BC49" s="101">
        <f>SUM($C$47:BC47)</f>
        <v>0</v>
      </c>
      <c r="BD49" s="101">
        <f>SUM($C$47:BD47)</f>
        <v>0</v>
      </c>
      <c r="BE49" s="101">
        <f>SUM($C$47:BE47)</f>
        <v>0</v>
      </c>
      <c r="BF49" s="101">
        <f>SUM($C$47:BF47)</f>
        <v>0</v>
      </c>
      <c r="BG49" s="101">
        <f>SUM($C$47:BG47)</f>
        <v>0</v>
      </c>
      <c r="BH49" s="101">
        <f>SUM($C$47:BH47)</f>
        <v>0</v>
      </c>
      <c r="BI49" s="101">
        <f>SUM($C$47:BI47)</f>
        <v>0</v>
      </c>
      <c r="BJ49" s="101">
        <f>SUM($C$47:BJ47)</f>
        <v>0</v>
      </c>
      <c r="BK49" s="101">
        <f>SUM($C$47:BK47)</f>
        <v>0</v>
      </c>
      <c r="BL49" s="101">
        <f>SUM($C$47:BL47)</f>
        <v>0</v>
      </c>
      <c r="BM49" s="101">
        <f>SUM($C$47:BM47)</f>
        <v>0</v>
      </c>
      <c r="BN49" s="101">
        <f>SUM($C$47:BN47)</f>
        <v>0</v>
      </c>
      <c r="BO49" s="101">
        <f>SUM($C$47:BO47)</f>
        <v>0</v>
      </c>
      <c r="BP49" s="101">
        <f>SUM($C$47:BP47)</f>
        <v>0</v>
      </c>
      <c r="BQ49" s="101">
        <f>SUM($C$47:BQ47)</f>
        <v>0</v>
      </c>
      <c r="BR49" s="101">
        <f>SUM($C$47:BR47)</f>
        <v>0</v>
      </c>
      <c r="BS49" s="101">
        <f>SUM($C$47:BS47)</f>
        <v>0</v>
      </c>
      <c r="BT49" s="101">
        <f>SUM($C$47:BT47)</f>
        <v>0</v>
      </c>
      <c r="BU49" s="101">
        <f>SUM($C$47:BU47)</f>
        <v>0</v>
      </c>
      <c r="BV49" s="101">
        <f>SUM($C$47:BV47)</f>
        <v>0</v>
      </c>
      <c r="BW49" s="101">
        <f>SUM($C$47:BW47)</f>
        <v>0</v>
      </c>
      <c r="BX49" s="101">
        <f>SUM($C$47:BX47)</f>
        <v>0</v>
      </c>
      <c r="BY49" s="101">
        <f>SUM($C$47:BY47)</f>
        <v>0</v>
      </c>
      <c r="BZ49" s="101">
        <f>SUM($C$47:BZ47)</f>
        <v>0</v>
      </c>
      <c r="CA49" s="101">
        <f>SUM($C$47:CA47)</f>
        <v>0</v>
      </c>
      <c r="CB49" s="101">
        <f>SUM($C$47:CB47)</f>
        <v>0</v>
      </c>
      <c r="CC49" s="101">
        <f>SUM($C$47:CC47)</f>
        <v>0</v>
      </c>
      <c r="CD49" s="101">
        <f>SUM($C$47:CD47)</f>
        <v>0</v>
      </c>
      <c r="CE49" s="101">
        <f>SUM($C$47:CE47)</f>
        <v>0</v>
      </c>
      <c r="CF49" s="101">
        <f>SUM($C$47:CF47)</f>
        <v>0</v>
      </c>
      <c r="CG49" s="101">
        <f>SUM($C$47:CG47)</f>
        <v>0</v>
      </c>
      <c r="CH49" s="101">
        <f>SUM($C$47:CH47)</f>
        <v>0</v>
      </c>
      <c r="CI49" s="101">
        <f>SUM($C$47:CI47)</f>
        <v>0</v>
      </c>
      <c r="CJ49" s="101">
        <f>SUM($C$47:CJ47)</f>
        <v>0</v>
      </c>
      <c r="CK49" s="101">
        <f>SUM($C$47:CK47)</f>
        <v>0</v>
      </c>
      <c r="CL49" s="101">
        <f>SUM($C$47:CL47)</f>
        <v>0</v>
      </c>
      <c r="CM49" s="101">
        <f>SUM($C$47:CM47)</f>
        <v>0</v>
      </c>
      <c r="CN49" s="101">
        <f>SUM($C$47:CN47)</f>
        <v>0</v>
      </c>
      <c r="CO49" s="101">
        <f>SUM($C$47:CO47)</f>
        <v>0</v>
      </c>
      <c r="CP49" s="101">
        <f>SUM($C$47:CP47)</f>
        <v>0</v>
      </c>
      <c r="CQ49" s="101">
        <f>SUM($C$47:CQ47)</f>
        <v>0</v>
      </c>
      <c r="CR49" s="101">
        <f>SUM($C$47:CR47)</f>
        <v>0</v>
      </c>
      <c r="CS49" s="101">
        <f>SUM($C$47:CS47)</f>
        <v>0</v>
      </c>
      <c r="CT49" s="101">
        <f>SUM($C$47:CT47)</f>
        <v>0</v>
      </c>
      <c r="CU49" s="101">
        <f>SUM($C$47:CU47)</f>
        <v>0</v>
      </c>
      <c r="CV49" s="101">
        <f>SUM($C$47:CV47)</f>
        <v>0</v>
      </c>
      <c r="CW49" s="101">
        <f>SUM($C$47:CW47)</f>
        <v>0</v>
      </c>
      <c r="CX49" s="101">
        <f>SUM($C$47:CX47)</f>
        <v>0</v>
      </c>
      <c r="CY49" s="141"/>
      <c r="CZ49" s="41" t="s">
        <v>106</v>
      </c>
      <c r="DA49" s="142"/>
      <c r="DB49" s="97"/>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143"/>
      <c r="FB49" s="143"/>
      <c r="FC49" s="143"/>
      <c r="FD49" s="143"/>
      <c r="FE49" s="143"/>
      <c r="FF49" s="143"/>
      <c r="FG49" s="143"/>
      <c r="FH49" s="143"/>
      <c r="FI49" s="143"/>
      <c r="FJ49" s="143"/>
      <c r="FK49" s="143"/>
      <c r="FL49" s="143"/>
      <c r="FM49" s="143"/>
      <c r="FN49" s="143"/>
      <c r="FO49" s="143"/>
      <c r="FP49" s="143"/>
      <c r="FQ49" s="143"/>
      <c r="FR49" s="143"/>
      <c r="FS49" s="143"/>
      <c r="FT49" s="143"/>
      <c r="FU49" s="143"/>
      <c r="FV49" s="143"/>
      <c r="FW49" s="143"/>
      <c r="FX49" s="143"/>
      <c r="FY49" s="143"/>
      <c r="FZ49" s="143"/>
      <c r="GA49" s="143"/>
      <c r="GB49" s="143"/>
      <c r="GC49" s="143"/>
      <c r="GD49" s="143"/>
      <c r="GE49" s="143"/>
      <c r="GF49" s="143"/>
      <c r="GG49" s="143"/>
      <c r="GH49" s="143"/>
      <c r="GI49" s="143"/>
      <c r="GJ49" s="143"/>
      <c r="GK49" s="143"/>
    </row>
    <row r="50" spans="1:193" s="144" customFormat="1" ht="35.25" customHeight="1" x14ac:dyDescent="0.3">
      <c r="A50" s="87" t="s">
        <v>107</v>
      </c>
      <c r="B50" s="140"/>
      <c r="C50" s="101">
        <f>IF(C10&lt;B9,C19*C42*0.01,0)</f>
        <v>0</v>
      </c>
      <c r="D50" s="101">
        <f t="shared" ref="D50:AI50" si="56">IF(D10&lt;C10,D19*D42*0.01,0)</f>
        <v>0</v>
      </c>
      <c r="E50" s="101">
        <f t="shared" si="56"/>
        <v>0</v>
      </c>
      <c r="F50" s="101">
        <f t="shared" si="56"/>
        <v>0</v>
      </c>
      <c r="G50" s="101">
        <f t="shared" si="56"/>
        <v>0</v>
      </c>
      <c r="H50" s="101">
        <f t="shared" si="56"/>
        <v>0</v>
      </c>
      <c r="I50" s="101">
        <f t="shared" si="56"/>
        <v>0</v>
      </c>
      <c r="J50" s="101">
        <f t="shared" si="56"/>
        <v>0</v>
      </c>
      <c r="K50" s="101">
        <f t="shared" si="56"/>
        <v>0</v>
      </c>
      <c r="L50" s="101">
        <f t="shared" si="56"/>
        <v>0</v>
      </c>
      <c r="M50" s="101">
        <f t="shared" si="56"/>
        <v>0</v>
      </c>
      <c r="N50" s="101">
        <f t="shared" si="56"/>
        <v>0</v>
      </c>
      <c r="O50" s="101">
        <f t="shared" si="56"/>
        <v>0</v>
      </c>
      <c r="P50" s="101">
        <f t="shared" si="56"/>
        <v>0</v>
      </c>
      <c r="Q50" s="101">
        <f t="shared" si="56"/>
        <v>0</v>
      </c>
      <c r="R50" s="101">
        <f t="shared" si="56"/>
        <v>0</v>
      </c>
      <c r="S50" s="101">
        <f t="shared" si="56"/>
        <v>0</v>
      </c>
      <c r="T50" s="101">
        <f t="shared" si="56"/>
        <v>0</v>
      </c>
      <c r="U50" s="101">
        <f t="shared" si="56"/>
        <v>0</v>
      </c>
      <c r="V50" s="101">
        <f t="shared" si="56"/>
        <v>0</v>
      </c>
      <c r="W50" s="101">
        <f t="shared" si="56"/>
        <v>0</v>
      </c>
      <c r="X50" s="101">
        <f t="shared" si="56"/>
        <v>0</v>
      </c>
      <c r="Y50" s="101">
        <f t="shared" si="56"/>
        <v>0</v>
      </c>
      <c r="Z50" s="101">
        <f t="shared" si="56"/>
        <v>0</v>
      </c>
      <c r="AA50" s="101">
        <f t="shared" si="56"/>
        <v>0</v>
      </c>
      <c r="AB50" s="101">
        <f t="shared" si="56"/>
        <v>0</v>
      </c>
      <c r="AC50" s="101">
        <f t="shared" si="56"/>
        <v>0</v>
      </c>
      <c r="AD50" s="101">
        <f t="shared" si="56"/>
        <v>0</v>
      </c>
      <c r="AE50" s="101">
        <f t="shared" si="56"/>
        <v>0</v>
      </c>
      <c r="AF50" s="101">
        <f t="shared" si="56"/>
        <v>0</v>
      </c>
      <c r="AG50" s="101">
        <f t="shared" si="56"/>
        <v>0</v>
      </c>
      <c r="AH50" s="101">
        <f t="shared" si="56"/>
        <v>0</v>
      </c>
      <c r="AI50" s="101">
        <f t="shared" si="56"/>
        <v>0</v>
      </c>
      <c r="AJ50" s="101">
        <f t="shared" ref="AJ50:BO50" si="57">IF(AJ10&lt;AI10,AJ19*AJ42*0.01,0)</f>
        <v>0</v>
      </c>
      <c r="AK50" s="101">
        <f t="shared" si="57"/>
        <v>0</v>
      </c>
      <c r="AL50" s="101">
        <f t="shared" si="57"/>
        <v>0</v>
      </c>
      <c r="AM50" s="101">
        <f t="shared" si="57"/>
        <v>0</v>
      </c>
      <c r="AN50" s="101">
        <f t="shared" si="57"/>
        <v>0</v>
      </c>
      <c r="AO50" s="101">
        <f t="shared" si="57"/>
        <v>0</v>
      </c>
      <c r="AP50" s="101">
        <f t="shared" si="57"/>
        <v>0</v>
      </c>
      <c r="AQ50" s="101">
        <f t="shared" si="57"/>
        <v>0</v>
      </c>
      <c r="AR50" s="101">
        <f t="shared" si="57"/>
        <v>0</v>
      </c>
      <c r="AS50" s="101">
        <f t="shared" si="57"/>
        <v>0</v>
      </c>
      <c r="AT50" s="101">
        <f t="shared" si="57"/>
        <v>0</v>
      </c>
      <c r="AU50" s="101">
        <f t="shared" si="57"/>
        <v>0</v>
      </c>
      <c r="AV50" s="101">
        <f t="shared" si="57"/>
        <v>0</v>
      </c>
      <c r="AW50" s="101">
        <f t="shared" si="57"/>
        <v>0</v>
      </c>
      <c r="AX50" s="101">
        <f t="shared" si="57"/>
        <v>0</v>
      </c>
      <c r="AY50" s="101">
        <f t="shared" si="57"/>
        <v>0</v>
      </c>
      <c r="AZ50" s="101">
        <f t="shared" si="57"/>
        <v>0</v>
      </c>
      <c r="BA50" s="101">
        <f t="shared" si="57"/>
        <v>0</v>
      </c>
      <c r="BB50" s="101">
        <f t="shared" si="57"/>
        <v>0</v>
      </c>
      <c r="BC50" s="101">
        <f t="shared" si="57"/>
        <v>0</v>
      </c>
      <c r="BD50" s="101">
        <f t="shared" si="57"/>
        <v>0</v>
      </c>
      <c r="BE50" s="101">
        <f t="shared" si="57"/>
        <v>0</v>
      </c>
      <c r="BF50" s="101">
        <f t="shared" si="57"/>
        <v>0</v>
      </c>
      <c r="BG50" s="101">
        <f t="shared" si="57"/>
        <v>0</v>
      </c>
      <c r="BH50" s="101">
        <f t="shared" si="57"/>
        <v>0</v>
      </c>
      <c r="BI50" s="101">
        <f t="shared" si="57"/>
        <v>0</v>
      </c>
      <c r="BJ50" s="101">
        <f t="shared" si="57"/>
        <v>0</v>
      </c>
      <c r="BK50" s="101">
        <f t="shared" si="57"/>
        <v>0</v>
      </c>
      <c r="BL50" s="101">
        <f t="shared" si="57"/>
        <v>0</v>
      </c>
      <c r="BM50" s="101">
        <f t="shared" si="57"/>
        <v>0</v>
      </c>
      <c r="BN50" s="101">
        <f t="shared" si="57"/>
        <v>0</v>
      </c>
      <c r="BO50" s="101">
        <f t="shared" si="57"/>
        <v>0</v>
      </c>
      <c r="BP50" s="101">
        <f t="shared" ref="BP50:CX50" si="58">IF(BP10&lt;BO10,BP19*BP42*0.01,0)</f>
        <v>0</v>
      </c>
      <c r="BQ50" s="101">
        <f t="shared" si="58"/>
        <v>0</v>
      </c>
      <c r="BR50" s="101">
        <f t="shared" si="58"/>
        <v>0</v>
      </c>
      <c r="BS50" s="101">
        <f t="shared" si="58"/>
        <v>0</v>
      </c>
      <c r="BT50" s="101">
        <f t="shared" si="58"/>
        <v>0</v>
      </c>
      <c r="BU50" s="101">
        <f t="shared" si="58"/>
        <v>0</v>
      </c>
      <c r="BV50" s="101">
        <f t="shared" si="58"/>
        <v>0</v>
      </c>
      <c r="BW50" s="101">
        <f t="shared" si="58"/>
        <v>0</v>
      </c>
      <c r="BX50" s="101">
        <f t="shared" si="58"/>
        <v>0</v>
      </c>
      <c r="BY50" s="101">
        <f t="shared" si="58"/>
        <v>0</v>
      </c>
      <c r="BZ50" s="101">
        <f t="shared" si="58"/>
        <v>0</v>
      </c>
      <c r="CA50" s="101">
        <f t="shared" si="58"/>
        <v>0</v>
      </c>
      <c r="CB50" s="101">
        <f t="shared" si="58"/>
        <v>0</v>
      </c>
      <c r="CC50" s="101">
        <f t="shared" si="58"/>
        <v>0</v>
      </c>
      <c r="CD50" s="101">
        <f t="shared" si="58"/>
        <v>0</v>
      </c>
      <c r="CE50" s="101">
        <f t="shared" si="58"/>
        <v>0</v>
      </c>
      <c r="CF50" s="101">
        <f t="shared" si="58"/>
        <v>0</v>
      </c>
      <c r="CG50" s="101">
        <f t="shared" si="58"/>
        <v>0</v>
      </c>
      <c r="CH50" s="101">
        <f t="shared" si="58"/>
        <v>0</v>
      </c>
      <c r="CI50" s="101">
        <f t="shared" si="58"/>
        <v>0</v>
      </c>
      <c r="CJ50" s="101">
        <f t="shared" si="58"/>
        <v>0</v>
      </c>
      <c r="CK50" s="101">
        <f t="shared" si="58"/>
        <v>0</v>
      </c>
      <c r="CL50" s="101">
        <f t="shared" si="58"/>
        <v>0</v>
      </c>
      <c r="CM50" s="101">
        <f t="shared" si="58"/>
        <v>0</v>
      </c>
      <c r="CN50" s="101">
        <f t="shared" si="58"/>
        <v>0</v>
      </c>
      <c r="CO50" s="101">
        <f t="shared" si="58"/>
        <v>0</v>
      </c>
      <c r="CP50" s="101">
        <f t="shared" si="58"/>
        <v>0</v>
      </c>
      <c r="CQ50" s="101">
        <f t="shared" si="58"/>
        <v>0</v>
      </c>
      <c r="CR50" s="101">
        <f t="shared" si="58"/>
        <v>0</v>
      </c>
      <c r="CS50" s="101">
        <f t="shared" si="58"/>
        <v>0</v>
      </c>
      <c r="CT50" s="101">
        <f t="shared" si="58"/>
        <v>0</v>
      </c>
      <c r="CU50" s="101">
        <f t="shared" si="58"/>
        <v>0</v>
      </c>
      <c r="CV50" s="101">
        <f t="shared" si="58"/>
        <v>0</v>
      </c>
      <c r="CW50" s="101">
        <f t="shared" si="58"/>
        <v>0</v>
      </c>
      <c r="CX50" s="101">
        <f t="shared" si="58"/>
        <v>0</v>
      </c>
      <c r="CY50" s="141"/>
      <c r="CZ50" s="41" t="s">
        <v>108</v>
      </c>
      <c r="DA50" s="142"/>
      <c r="DB50" s="97"/>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143"/>
      <c r="FB50" s="143"/>
      <c r="FC50" s="143"/>
      <c r="FD50" s="143"/>
      <c r="FE50" s="143"/>
      <c r="FF50" s="143"/>
      <c r="FG50" s="143"/>
      <c r="FH50" s="143"/>
      <c r="FI50" s="143"/>
      <c r="FJ50" s="143"/>
      <c r="FK50" s="143"/>
      <c r="FL50" s="143"/>
      <c r="FM50" s="143"/>
      <c r="FN50" s="143"/>
      <c r="FO50" s="143"/>
      <c r="FP50" s="143"/>
      <c r="FQ50" s="143"/>
      <c r="FR50" s="143"/>
      <c r="FS50" s="143"/>
      <c r="FT50" s="143"/>
      <c r="FU50" s="143"/>
      <c r="FV50" s="143"/>
      <c r="FW50" s="143"/>
      <c r="FX50" s="143"/>
      <c r="FY50" s="143"/>
      <c r="FZ50" s="143"/>
      <c r="GA50" s="143"/>
      <c r="GB50" s="143"/>
      <c r="GC50" s="143"/>
      <c r="GD50" s="143"/>
      <c r="GE50" s="143"/>
      <c r="GF50" s="143"/>
      <c r="GG50" s="143"/>
      <c r="GH50" s="143"/>
      <c r="GI50" s="143"/>
      <c r="GJ50" s="143"/>
      <c r="GK50" s="143"/>
    </row>
    <row r="51" spans="1:193" s="5" customFormat="1" ht="39" customHeight="1" x14ac:dyDescent="0.3">
      <c r="A51" s="222" t="s">
        <v>109</v>
      </c>
      <c r="B51" s="223"/>
      <c r="C51" s="223"/>
      <c r="D51" s="223"/>
      <c r="E51" s="223"/>
      <c r="F51" s="223"/>
      <c r="G51" s="223"/>
      <c r="H51" s="223"/>
      <c r="I51" s="223"/>
      <c r="J51" s="223"/>
      <c r="K51" s="223"/>
      <c r="L51" s="223"/>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14"/>
      <c r="DA51" s="86"/>
      <c r="DB51" s="27"/>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row>
    <row r="52" spans="1:193" s="103" customFormat="1" ht="48.75" customHeight="1" x14ac:dyDescent="0.3">
      <c r="A52" s="39" t="s">
        <v>110</v>
      </c>
      <c r="B52" s="73"/>
      <c r="C52" s="101">
        <f t="shared" ref="C52:AH52" si="59">C38-C44</f>
        <v>0</v>
      </c>
      <c r="D52" s="101">
        <f t="shared" si="59"/>
        <v>0</v>
      </c>
      <c r="E52" s="101">
        <f t="shared" si="59"/>
        <v>0</v>
      </c>
      <c r="F52" s="101">
        <f t="shared" si="59"/>
        <v>0</v>
      </c>
      <c r="G52" s="101">
        <f t="shared" si="59"/>
        <v>0</v>
      </c>
      <c r="H52" s="101">
        <f t="shared" si="59"/>
        <v>0</v>
      </c>
      <c r="I52" s="101">
        <f t="shared" si="59"/>
        <v>0</v>
      </c>
      <c r="J52" s="101">
        <f t="shared" si="59"/>
        <v>0</v>
      </c>
      <c r="K52" s="101">
        <f t="shared" si="59"/>
        <v>0</v>
      </c>
      <c r="L52" s="101">
        <f t="shared" si="59"/>
        <v>0</v>
      </c>
      <c r="M52" s="101">
        <f t="shared" si="59"/>
        <v>0</v>
      </c>
      <c r="N52" s="101">
        <f t="shared" si="59"/>
        <v>0</v>
      </c>
      <c r="O52" s="101">
        <f t="shared" si="59"/>
        <v>0</v>
      </c>
      <c r="P52" s="101">
        <f t="shared" si="59"/>
        <v>0</v>
      </c>
      <c r="Q52" s="101">
        <f t="shared" si="59"/>
        <v>0</v>
      </c>
      <c r="R52" s="101">
        <f t="shared" si="59"/>
        <v>0</v>
      </c>
      <c r="S52" s="101">
        <f t="shared" si="59"/>
        <v>0</v>
      </c>
      <c r="T52" s="101">
        <f t="shared" si="59"/>
        <v>0</v>
      </c>
      <c r="U52" s="101">
        <f t="shared" si="59"/>
        <v>0</v>
      </c>
      <c r="V52" s="101">
        <f t="shared" si="59"/>
        <v>0</v>
      </c>
      <c r="W52" s="101">
        <f t="shared" si="59"/>
        <v>0</v>
      </c>
      <c r="X52" s="101">
        <f t="shared" si="59"/>
        <v>0</v>
      </c>
      <c r="Y52" s="101">
        <f t="shared" si="59"/>
        <v>0</v>
      </c>
      <c r="Z52" s="101">
        <f t="shared" si="59"/>
        <v>0</v>
      </c>
      <c r="AA52" s="101">
        <f t="shared" si="59"/>
        <v>0</v>
      </c>
      <c r="AB52" s="101">
        <f t="shared" si="59"/>
        <v>0</v>
      </c>
      <c r="AC52" s="101">
        <f t="shared" si="59"/>
        <v>0</v>
      </c>
      <c r="AD52" s="101">
        <f t="shared" si="59"/>
        <v>0</v>
      </c>
      <c r="AE52" s="101">
        <f t="shared" si="59"/>
        <v>0</v>
      </c>
      <c r="AF52" s="101">
        <f t="shared" si="59"/>
        <v>0</v>
      </c>
      <c r="AG52" s="101">
        <f t="shared" si="59"/>
        <v>0</v>
      </c>
      <c r="AH52" s="101">
        <f t="shared" si="59"/>
        <v>0</v>
      </c>
      <c r="AI52" s="101">
        <f t="shared" ref="AI52:BN52" si="60">AI38-AI44</f>
        <v>0</v>
      </c>
      <c r="AJ52" s="101">
        <f t="shared" si="60"/>
        <v>0</v>
      </c>
      <c r="AK52" s="101">
        <f t="shared" si="60"/>
        <v>0</v>
      </c>
      <c r="AL52" s="101">
        <f t="shared" si="60"/>
        <v>0</v>
      </c>
      <c r="AM52" s="101">
        <f t="shared" si="60"/>
        <v>0</v>
      </c>
      <c r="AN52" s="101">
        <f t="shared" si="60"/>
        <v>0</v>
      </c>
      <c r="AO52" s="101">
        <f t="shared" si="60"/>
        <v>0</v>
      </c>
      <c r="AP52" s="101">
        <f t="shared" si="60"/>
        <v>0</v>
      </c>
      <c r="AQ52" s="101">
        <f t="shared" si="60"/>
        <v>0</v>
      </c>
      <c r="AR52" s="101">
        <f t="shared" si="60"/>
        <v>0</v>
      </c>
      <c r="AS52" s="101">
        <f t="shared" si="60"/>
        <v>0</v>
      </c>
      <c r="AT52" s="101">
        <f t="shared" si="60"/>
        <v>0</v>
      </c>
      <c r="AU52" s="101">
        <f t="shared" si="60"/>
        <v>0</v>
      </c>
      <c r="AV52" s="101">
        <f t="shared" si="60"/>
        <v>0</v>
      </c>
      <c r="AW52" s="101">
        <f t="shared" si="60"/>
        <v>0</v>
      </c>
      <c r="AX52" s="101">
        <f t="shared" si="60"/>
        <v>0</v>
      </c>
      <c r="AY52" s="101">
        <f t="shared" si="60"/>
        <v>0</v>
      </c>
      <c r="AZ52" s="101">
        <f t="shared" si="60"/>
        <v>0</v>
      </c>
      <c r="BA52" s="101">
        <f t="shared" si="60"/>
        <v>0</v>
      </c>
      <c r="BB52" s="101">
        <f t="shared" si="60"/>
        <v>0</v>
      </c>
      <c r="BC52" s="101">
        <f t="shared" si="60"/>
        <v>0</v>
      </c>
      <c r="BD52" s="101">
        <f t="shared" si="60"/>
        <v>0</v>
      </c>
      <c r="BE52" s="101">
        <f t="shared" si="60"/>
        <v>0</v>
      </c>
      <c r="BF52" s="101">
        <f t="shared" si="60"/>
        <v>0</v>
      </c>
      <c r="BG52" s="101">
        <f t="shared" si="60"/>
        <v>0</v>
      </c>
      <c r="BH52" s="101">
        <f t="shared" si="60"/>
        <v>0</v>
      </c>
      <c r="BI52" s="101">
        <f t="shared" si="60"/>
        <v>0</v>
      </c>
      <c r="BJ52" s="101">
        <f t="shared" si="60"/>
        <v>0</v>
      </c>
      <c r="BK52" s="101">
        <f t="shared" si="60"/>
        <v>0</v>
      </c>
      <c r="BL52" s="101">
        <f t="shared" si="60"/>
        <v>0</v>
      </c>
      <c r="BM52" s="101">
        <f t="shared" si="60"/>
        <v>0</v>
      </c>
      <c r="BN52" s="101">
        <f t="shared" si="60"/>
        <v>0</v>
      </c>
      <c r="BO52" s="101">
        <f t="shared" ref="BO52:CX52" si="61">BO38-BO44</f>
        <v>0</v>
      </c>
      <c r="BP52" s="101">
        <f t="shared" si="61"/>
        <v>0</v>
      </c>
      <c r="BQ52" s="101">
        <f t="shared" si="61"/>
        <v>0</v>
      </c>
      <c r="BR52" s="101">
        <f t="shared" si="61"/>
        <v>0</v>
      </c>
      <c r="BS52" s="101">
        <f t="shared" si="61"/>
        <v>0</v>
      </c>
      <c r="BT52" s="101">
        <f t="shared" si="61"/>
        <v>0</v>
      </c>
      <c r="BU52" s="101">
        <f t="shared" si="61"/>
        <v>0</v>
      </c>
      <c r="BV52" s="101">
        <f t="shared" si="61"/>
        <v>0</v>
      </c>
      <c r="BW52" s="101">
        <f t="shared" si="61"/>
        <v>0</v>
      </c>
      <c r="BX52" s="101">
        <f t="shared" si="61"/>
        <v>0</v>
      </c>
      <c r="BY52" s="101">
        <f t="shared" si="61"/>
        <v>0</v>
      </c>
      <c r="BZ52" s="101">
        <f t="shared" si="61"/>
        <v>0</v>
      </c>
      <c r="CA52" s="101">
        <f t="shared" si="61"/>
        <v>0</v>
      </c>
      <c r="CB52" s="101">
        <f t="shared" si="61"/>
        <v>0</v>
      </c>
      <c r="CC52" s="101">
        <f t="shared" si="61"/>
        <v>0</v>
      </c>
      <c r="CD52" s="101">
        <f t="shared" si="61"/>
        <v>0</v>
      </c>
      <c r="CE52" s="101">
        <f t="shared" si="61"/>
        <v>0</v>
      </c>
      <c r="CF52" s="101">
        <f t="shared" si="61"/>
        <v>0</v>
      </c>
      <c r="CG52" s="101">
        <f t="shared" si="61"/>
        <v>0</v>
      </c>
      <c r="CH52" s="101">
        <f t="shared" si="61"/>
        <v>0</v>
      </c>
      <c r="CI52" s="101">
        <f t="shared" si="61"/>
        <v>0</v>
      </c>
      <c r="CJ52" s="101">
        <f t="shared" si="61"/>
        <v>0</v>
      </c>
      <c r="CK52" s="101">
        <f t="shared" si="61"/>
        <v>0</v>
      </c>
      <c r="CL52" s="101">
        <f t="shared" si="61"/>
        <v>0</v>
      </c>
      <c r="CM52" s="101">
        <f t="shared" si="61"/>
        <v>0</v>
      </c>
      <c r="CN52" s="101">
        <f t="shared" si="61"/>
        <v>0</v>
      </c>
      <c r="CO52" s="101">
        <f t="shared" si="61"/>
        <v>0</v>
      </c>
      <c r="CP52" s="101">
        <f t="shared" si="61"/>
        <v>0</v>
      </c>
      <c r="CQ52" s="101">
        <f t="shared" si="61"/>
        <v>0</v>
      </c>
      <c r="CR52" s="101">
        <f t="shared" si="61"/>
        <v>0</v>
      </c>
      <c r="CS52" s="101">
        <f t="shared" si="61"/>
        <v>0</v>
      </c>
      <c r="CT52" s="101">
        <f t="shared" si="61"/>
        <v>0</v>
      </c>
      <c r="CU52" s="101">
        <f t="shared" si="61"/>
        <v>0</v>
      </c>
      <c r="CV52" s="101">
        <f t="shared" si="61"/>
        <v>0</v>
      </c>
      <c r="CW52" s="101">
        <f t="shared" si="61"/>
        <v>0</v>
      </c>
      <c r="CX52" s="101">
        <f t="shared" si="61"/>
        <v>0</v>
      </c>
      <c r="CY52" s="102"/>
      <c r="CZ52" s="132" t="s">
        <v>111</v>
      </c>
      <c r="DA52" s="70">
        <v>5.5</v>
      </c>
      <c r="DB52" s="24"/>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row>
    <row r="53" spans="1:193" s="103" customFormat="1" ht="48.75" customHeight="1" x14ac:dyDescent="0.3">
      <c r="A53" s="87" t="s">
        <v>112</v>
      </c>
      <c r="B53" s="105"/>
      <c r="C53" s="106">
        <f>C52</f>
        <v>0</v>
      </c>
      <c r="D53" s="106">
        <f t="shared" ref="D53:AI53" si="62">(D52+C53)-D45</f>
        <v>0</v>
      </c>
      <c r="E53" s="106">
        <f t="shared" si="62"/>
        <v>0</v>
      </c>
      <c r="F53" s="106">
        <f t="shared" si="62"/>
        <v>0</v>
      </c>
      <c r="G53" s="106">
        <f t="shared" si="62"/>
        <v>0</v>
      </c>
      <c r="H53" s="106">
        <f t="shared" si="62"/>
        <v>0</v>
      </c>
      <c r="I53" s="106">
        <f t="shared" si="62"/>
        <v>0</v>
      </c>
      <c r="J53" s="106">
        <f t="shared" si="62"/>
        <v>0</v>
      </c>
      <c r="K53" s="106">
        <f t="shared" si="62"/>
        <v>0</v>
      </c>
      <c r="L53" s="106">
        <f t="shared" si="62"/>
        <v>0</v>
      </c>
      <c r="M53" s="106">
        <f t="shared" si="62"/>
        <v>0</v>
      </c>
      <c r="N53" s="106">
        <f t="shared" si="62"/>
        <v>0</v>
      </c>
      <c r="O53" s="106">
        <f t="shared" si="62"/>
        <v>0</v>
      </c>
      <c r="P53" s="106">
        <f t="shared" si="62"/>
        <v>0</v>
      </c>
      <c r="Q53" s="106">
        <f t="shared" si="62"/>
        <v>0</v>
      </c>
      <c r="R53" s="106">
        <f t="shared" si="62"/>
        <v>0</v>
      </c>
      <c r="S53" s="106">
        <f t="shared" si="62"/>
        <v>0</v>
      </c>
      <c r="T53" s="106">
        <f t="shared" si="62"/>
        <v>0</v>
      </c>
      <c r="U53" s="106">
        <f t="shared" si="62"/>
        <v>0</v>
      </c>
      <c r="V53" s="106">
        <f t="shared" si="62"/>
        <v>0</v>
      </c>
      <c r="W53" s="106">
        <f t="shared" si="62"/>
        <v>0</v>
      </c>
      <c r="X53" s="106">
        <f t="shared" si="62"/>
        <v>0</v>
      </c>
      <c r="Y53" s="106">
        <f t="shared" si="62"/>
        <v>0</v>
      </c>
      <c r="Z53" s="106">
        <f t="shared" si="62"/>
        <v>0</v>
      </c>
      <c r="AA53" s="106">
        <f t="shared" si="62"/>
        <v>0</v>
      </c>
      <c r="AB53" s="106">
        <f t="shared" si="62"/>
        <v>0</v>
      </c>
      <c r="AC53" s="106">
        <f t="shared" si="62"/>
        <v>0</v>
      </c>
      <c r="AD53" s="106">
        <f t="shared" si="62"/>
        <v>0</v>
      </c>
      <c r="AE53" s="106">
        <f t="shared" si="62"/>
        <v>0</v>
      </c>
      <c r="AF53" s="106">
        <f t="shared" si="62"/>
        <v>0</v>
      </c>
      <c r="AG53" s="106">
        <f t="shared" si="62"/>
        <v>0</v>
      </c>
      <c r="AH53" s="106">
        <f t="shared" si="62"/>
        <v>0</v>
      </c>
      <c r="AI53" s="106">
        <f t="shared" si="62"/>
        <v>0</v>
      </c>
      <c r="AJ53" s="106">
        <f t="shared" ref="AJ53:BO53" si="63">(AJ52+AI53)-AJ45</f>
        <v>0</v>
      </c>
      <c r="AK53" s="106">
        <f t="shared" si="63"/>
        <v>0</v>
      </c>
      <c r="AL53" s="106">
        <f t="shared" si="63"/>
        <v>0</v>
      </c>
      <c r="AM53" s="106">
        <f t="shared" si="63"/>
        <v>0</v>
      </c>
      <c r="AN53" s="106">
        <f t="shared" si="63"/>
        <v>0</v>
      </c>
      <c r="AO53" s="106">
        <f t="shared" si="63"/>
        <v>0</v>
      </c>
      <c r="AP53" s="106">
        <f t="shared" si="63"/>
        <v>0</v>
      </c>
      <c r="AQ53" s="106">
        <f t="shared" si="63"/>
        <v>0</v>
      </c>
      <c r="AR53" s="106">
        <f t="shared" si="63"/>
        <v>0</v>
      </c>
      <c r="AS53" s="106">
        <f t="shared" si="63"/>
        <v>0</v>
      </c>
      <c r="AT53" s="106">
        <f t="shared" si="63"/>
        <v>0</v>
      </c>
      <c r="AU53" s="106">
        <f t="shared" si="63"/>
        <v>0</v>
      </c>
      <c r="AV53" s="106">
        <f t="shared" si="63"/>
        <v>0</v>
      </c>
      <c r="AW53" s="106">
        <f t="shared" si="63"/>
        <v>0</v>
      </c>
      <c r="AX53" s="106">
        <f t="shared" si="63"/>
        <v>0</v>
      </c>
      <c r="AY53" s="106">
        <f t="shared" si="63"/>
        <v>0</v>
      </c>
      <c r="AZ53" s="106">
        <f t="shared" si="63"/>
        <v>0</v>
      </c>
      <c r="BA53" s="106">
        <f t="shared" si="63"/>
        <v>0</v>
      </c>
      <c r="BB53" s="106">
        <f t="shared" si="63"/>
        <v>0</v>
      </c>
      <c r="BC53" s="106">
        <f t="shared" si="63"/>
        <v>0</v>
      </c>
      <c r="BD53" s="106">
        <f t="shared" si="63"/>
        <v>0</v>
      </c>
      <c r="BE53" s="106">
        <f t="shared" si="63"/>
        <v>0</v>
      </c>
      <c r="BF53" s="106">
        <f t="shared" si="63"/>
        <v>0</v>
      </c>
      <c r="BG53" s="106">
        <f t="shared" si="63"/>
        <v>0</v>
      </c>
      <c r="BH53" s="106">
        <f t="shared" si="63"/>
        <v>0</v>
      </c>
      <c r="BI53" s="106">
        <f t="shared" si="63"/>
        <v>0</v>
      </c>
      <c r="BJ53" s="106">
        <f t="shared" si="63"/>
        <v>0</v>
      </c>
      <c r="BK53" s="106">
        <f t="shared" si="63"/>
        <v>0</v>
      </c>
      <c r="BL53" s="106">
        <f t="shared" si="63"/>
        <v>0</v>
      </c>
      <c r="BM53" s="106">
        <f t="shared" si="63"/>
        <v>0</v>
      </c>
      <c r="BN53" s="106">
        <f t="shared" si="63"/>
        <v>0</v>
      </c>
      <c r="BO53" s="106">
        <f t="shared" si="63"/>
        <v>0</v>
      </c>
      <c r="BP53" s="106">
        <f t="shared" ref="BP53:CU53" si="64">(BP52+BO53)-BP45</f>
        <v>0</v>
      </c>
      <c r="BQ53" s="106">
        <f t="shared" si="64"/>
        <v>0</v>
      </c>
      <c r="BR53" s="106">
        <f t="shared" si="64"/>
        <v>0</v>
      </c>
      <c r="BS53" s="106">
        <f t="shared" si="64"/>
        <v>0</v>
      </c>
      <c r="BT53" s="106">
        <f t="shared" si="64"/>
        <v>0</v>
      </c>
      <c r="BU53" s="106">
        <f t="shared" si="64"/>
        <v>0</v>
      </c>
      <c r="BV53" s="106">
        <f t="shared" si="64"/>
        <v>0</v>
      </c>
      <c r="BW53" s="106">
        <f t="shared" si="64"/>
        <v>0</v>
      </c>
      <c r="BX53" s="106">
        <f t="shared" si="64"/>
        <v>0</v>
      </c>
      <c r="BY53" s="106">
        <f t="shared" si="64"/>
        <v>0</v>
      </c>
      <c r="BZ53" s="106">
        <f t="shared" si="64"/>
        <v>0</v>
      </c>
      <c r="CA53" s="106">
        <f t="shared" si="64"/>
        <v>0</v>
      </c>
      <c r="CB53" s="106">
        <f t="shared" si="64"/>
        <v>0</v>
      </c>
      <c r="CC53" s="106">
        <f t="shared" si="64"/>
        <v>0</v>
      </c>
      <c r="CD53" s="106">
        <f t="shared" si="64"/>
        <v>0</v>
      </c>
      <c r="CE53" s="106">
        <f t="shared" si="64"/>
        <v>0</v>
      </c>
      <c r="CF53" s="106">
        <f t="shared" si="64"/>
        <v>0</v>
      </c>
      <c r="CG53" s="106">
        <f t="shared" si="64"/>
        <v>0</v>
      </c>
      <c r="CH53" s="106">
        <f t="shared" si="64"/>
        <v>0</v>
      </c>
      <c r="CI53" s="106">
        <f t="shared" si="64"/>
        <v>0</v>
      </c>
      <c r="CJ53" s="106">
        <f t="shared" si="64"/>
        <v>0</v>
      </c>
      <c r="CK53" s="106">
        <f t="shared" si="64"/>
        <v>0</v>
      </c>
      <c r="CL53" s="106">
        <f t="shared" si="64"/>
        <v>0</v>
      </c>
      <c r="CM53" s="106">
        <f t="shared" si="64"/>
        <v>0</v>
      </c>
      <c r="CN53" s="106">
        <f t="shared" si="64"/>
        <v>0</v>
      </c>
      <c r="CO53" s="106">
        <f t="shared" si="64"/>
        <v>0</v>
      </c>
      <c r="CP53" s="106">
        <f t="shared" si="64"/>
        <v>0</v>
      </c>
      <c r="CQ53" s="106">
        <f t="shared" si="64"/>
        <v>0</v>
      </c>
      <c r="CR53" s="106">
        <f t="shared" si="64"/>
        <v>0</v>
      </c>
      <c r="CS53" s="106">
        <f t="shared" si="64"/>
        <v>0</v>
      </c>
      <c r="CT53" s="106">
        <f t="shared" si="64"/>
        <v>0</v>
      </c>
      <c r="CU53" s="106">
        <f t="shared" si="64"/>
        <v>0</v>
      </c>
      <c r="CV53" s="106">
        <f t="shared" ref="CV53:CX53" si="65">(CV52+CU53)-CV45</f>
        <v>0</v>
      </c>
      <c r="CW53" s="106">
        <f t="shared" si="65"/>
        <v>0</v>
      </c>
      <c r="CX53" s="106">
        <f t="shared" si="65"/>
        <v>0</v>
      </c>
      <c r="CY53" s="102"/>
      <c r="CZ53" s="51" t="s">
        <v>113</v>
      </c>
      <c r="DA53" s="24"/>
      <c r="DB53" s="24"/>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row>
    <row r="54" spans="1:193" s="5" customFormat="1" ht="52.5" customHeight="1" x14ac:dyDescent="0.3">
      <c r="A54" s="222" t="s">
        <v>114</v>
      </c>
      <c r="B54" s="223"/>
      <c r="C54" s="223"/>
      <c r="D54" s="223"/>
      <c r="E54" s="223"/>
      <c r="F54" s="223"/>
      <c r="G54" s="223"/>
      <c r="H54" s="223"/>
      <c r="I54" s="223"/>
      <c r="J54" s="223"/>
      <c r="K54" s="223"/>
      <c r="L54" s="223"/>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5"/>
      <c r="CO54" s="85"/>
      <c r="CP54" s="85"/>
      <c r="CQ54" s="85"/>
      <c r="CR54" s="85"/>
      <c r="CS54" s="85"/>
      <c r="CT54" s="85"/>
      <c r="CU54" s="85"/>
      <c r="CV54" s="85"/>
      <c r="CW54" s="85"/>
      <c r="CX54" s="85"/>
      <c r="CY54" s="85"/>
      <c r="CZ54" s="52"/>
      <c r="DA54" s="86"/>
      <c r="DB54" s="27"/>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row>
    <row r="55" spans="1:193" s="103" customFormat="1" ht="34.5" customHeight="1" x14ac:dyDescent="0.3">
      <c r="A55" s="104" t="s">
        <v>115</v>
      </c>
      <c r="B55" s="105"/>
      <c r="C55" s="106">
        <f t="shared" ref="C55:AH55" si="66">ROUNDDOWN(IF(C46&gt;0,0.08*C47,0),0)</f>
        <v>0</v>
      </c>
      <c r="D55" s="106">
        <f t="shared" si="66"/>
        <v>0</v>
      </c>
      <c r="E55" s="106">
        <f t="shared" si="66"/>
        <v>0</v>
      </c>
      <c r="F55" s="106">
        <f t="shared" si="66"/>
        <v>0</v>
      </c>
      <c r="G55" s="106">
        <f t="shared" si="66"/>
        <v>0</v>
      </c>
      <c r="H55" s="106">
        <f t="shared" si="66"/>
        <v>0</v>
      </c>
      <c r="I55" s="106">
        <f t="shared" si="66"/>
        <v>0</v>
      </c>
      <c r="J55" s="106">
        <f t="shared" si="66"/>
        <v>0</v>
      </c>
      <c r="K55" s="106">
        <f t="shared" si="66"/>
        <v>0</v>
      </c>
      <c r="L55" s="106">
        <f t="shared" si="66"/>
        <v>0</v>
      </c>
      <c r="M55" s="106">
        <f t="shared" si="66"/>
        <v>0</v>
      </c>
      <c r="N55" s="106">
        <f t="shared" si="66"/>
        <v>0</v>
      </c>
      <c r="O55" s="106">
        <f t="shared" si="66"/>
        <v>0</v>
      </c>
      <c r="P55" s="106">
        <f t="shared" si="66"/>
        <v>0</v>
      </c>
      <c r="Q55" s="106">
        <f t="shared" si="66"/>
        <v>0</v>
      </c>
      <c r="R55" s="106">
        <f t="shared" si="66"/>
        <v>0</v>
      </c>
      <c r="S55" s="106">
        <f t="shared" si="66"/>
        <v>0</v>
      </c>
      <c r="T55" s="106">
        <f t="shared" si="66"/>
        <v>0</v>
      </c>
      <c r="U55" s="106">
        <f t="shared" si="66"/>
        <v>0</v>
      </c>
      <c r="V55" s="106">
        <f t="shared" si="66"/>
        <v>0</v>
      </c>
      <c r="W55" s="106">
        <f t="shared" si="66"/>
        <v>0</v>
      </c>
      <c r="X55" s="106">
        <f t="shared" si="66"/>
        <v>0</v>
      </c>
      <c r="Y55" s="106">
        <f t="shared" si="66"/>
        <v>0</v>
      </c>
      <c r="Z55" s="106">
        <f t="shared" si="66"/>
        <v>0</v>
      </c>
      <c r="AA55" s="106">
        <f t="shared" si="66"/>
        <v>0</v>
      </c>
      <c r="AB55" s="106">
        <f t="shared" si="66"/>
        <v>0</v>
      </c>
      <c r="AC55" s="106">
        <f t="shared" si="66"/>
        <v>0</v>
      </c>
      <c r="AD55" s="106">
        <f t="shared" si="66"/>
        <v>0</v>
      </c>
      <c r="AE55" s="106">
        <f t="shared" si="66"/>
        <v>0</v>
      </c>
      <c r="AF55" s="106">
        <f t="shared" si="66"/>
        <v>0</v>
      </c>
      <c r="AG55" s="106">
        <f t="shared" si="66"/>
        <v>0</v>
      </c>
      <c r="AH55" s="106">
        <f t="shared" si="66"/>
        <v>0</v>
      </c>
      <c r="AI55" s="106">
        <f t="shared" ref="AI55:BN55" si="67">ROUNDDOWN(IF(AI46&gt;0,0.08*AI47,0),0)</f>
        <v>0</v>
      </c>
      <c r="AJ55" s="106">
        <f t="shared" si="67"/>
        <v>0</v>
      </c>
      <c r="AK55" s="106">
        <f t="shared" si="67"/>
        <v>0</v>
      </c>
      <c r="AL55" s="106">
        <f t="shared" si="67"/>
        <v>0</v>
      </c>
      <c r="AM55" s="106">
        <f t="shared" si="67"/>
        <v>0</v>
      </c>
      <c r="AN55" s="106">
        <f t="shared" si="67"/>
        <v>0</v>
      </c>
      <c r="AO55" s="106">
        <f t="shared" si="67"/>
        <v>0</v>
      </c>
      <c r="AP55" s="106">
        <f t="shared" si="67"/>
        <v>0</v>
      </c>
      <c r="AQ55" s="106">
        <f t="shared" si="67"/>
        <v>0</v>
      </c>
      <c r="AR55" s="106">
        <f t="shared" si="67"/>
        <v>0</v>
      </c>
      <c r="AS55" s="106">
        <f t="shared" si="67"/>
        <v>0</v>
      </c>
      <c r="AT55" s="106">
        <f t="shared" si="67"/>
        <v>0</v>
      </c>
      <c r="AU55" s="106">
        <f t="shared" si="67"/>
        <v>0</v>
      </c>
      <c r="AV55" s="106">
        <f t="shared" si="67"/>
        <v>0</v>
      </c>
      <c r="AW55" s="106">
        <f t="shared" si="67"/>
        <v>0</v>
      </c>
      <c r="AX55" s="106">
        <f t="shared" si="67"/>
        <v>0</v>
      </c>
      <c r="AY55" s="106">
        <f t="shared" si="67"/>
        <v>0</v>
      </c>
      <c r="AZ55" s="106">
        <f t="shared" si="67"/>
        <v>0</v>
      </c>
      <c r="BA55" s="106">
        <f t="shared" si="67"/>
        <v>0</v>
      </c>
      <c r="BB55" s="106">
        <f t="shared" si="67"/>
        <v>0</v>
      </c>
      <c r="BC55" s="106">
        <f t="shared" si="67"/>
        <v>0</v>
      </c>
      <c r="BD55" s="106">
        <f t="shared" si="67"/>
        <v>0</v>
      </c>
      <c r="BE55" s="106">
        <f t="shared" si="67"/>
        <v>0</v>
      </c>
      <c r="BF55" s="106">
        <f t="shared" si="67"/>
        <v>0</v>
      </c>
      <c r="BG55" s="106">
        <f t="shared" si="67"/>
        <v>0</v>
      </c>
      <c r="BH55" s="106">
        <f t="shared" si="67"/>
        <v>0</v>
      </c>
      <c r="BI55" s="106">
        <f t="shared" si="67"/>
        <v>0</v>
      </c>
      <c r="BJ55" s="106">
        <f t="shared" si="67"/>
        <v>0</v>
      </c>
      <c r="BK55" s="106">
        <f t="shared" si="67"/>
        <v>0</v>
      </c>
      <c r="BL55" s="106">
        <f t="shared" si="67"/>
        <v>0</v>
      </c>
      <c r="BM55" s="106">
        <f t="shared" si="67"/>
        <v>0</v>
      </c>
      <c r="BN55" s="106">
        <f t="shared" si="67"/>
        <v>0</v>
      </c>
      <c r="BO55" s="106">
        <f t="shared" ref="BO55:CX55" si="68">ROUNDDOWN(IF(BO46&gt;0,0.08*BO47,0),0)</f>
        <v>0</v>
      </c>
      <c r="BP55" s="106">
        <f t="shared" si="68"/>
        <v>0</v>
      </c>
      <c r="BQ55" s="106">
        <f t="shared" si="68"/>
        <v>0</v>
      </c>
      <c r="BR55" s="106">
        <f t="shared" si="68"/>
        <v>0</v>
      </c>
      <c r="BS55" s="106">
        <f t="shared" si="68"/>
        <v>0</v>
      </c>
      <c r="BT55" s="106">
        <f t="shared" si="68"/>
        <v>0</v>
      </c>
      <c r="BU55" s="106">
        <f t="shared" si="68"/>
        <v>0</v>
      </c>
      <c r="BV55" s="106">
        <f t="shared" si="68"/>
        <v>0</v>
      </c>
      <c r="BW55" s="106">
        <f t="shared" si="68"/>
        <v>0</v>
      </c>
      <c r="BX55" s="106">
        <f t="shared" si="68"/>
        <v>0</v>
      </c>
      <c r="BY55" s="106">
        <f t="shared" si="68"/>
        <v>0</v>
      </c>
      <c r="BZ55" s="106">
        <f t="shared" si="68"/>
        <v>0</v>
      </c>
      <c r="CA55" s="106">
        <f t="shared" si="68"/>
        <v>0</v>
      </c>
      <c r="CB55" s="106">
        <f t="shared" si="68"/>
        <v>0</v>
      </c>
      <c r="CC55" s="106">
        <f t="shared" si="68"/>
        <v>0</v>
      </c>
      <c r="CD55" s="106">
        <f t="shared" si="68"/>
        <v>0</v>
      </c>
      <c r="CE55" s="106">
        <f t="shared" si="68"/>
        <v>0</v>
      </c>
      <c r="CF55" s="106">
        <f t="shared" si="68"/>
        <v>0</v>
      </c>
      <c r="CG55" s="106">
        <f t="shared" si="68"/>
        <v>0</v>
      </c>
      <c r="CH55" s="106">
        <f t="shared" si="68"/>
        <v>0</v>
      </c>
      <c r="CI55" s="106">
        <f t="shared" si="68"/>
        <v>0</v>
      </c>
      <c r="CJ55" s="106">
        <f t="shared" si="68"/>
        <v>0</v>
      </c>
      <c r="CK55" s="106">
        <f t="shared" si="68"/>
        <v>0</v>
      </c>
      <c r="CL55" s="106">
        <f t="shared" si="68"/>
        <v>0</v>
      </c>
      <c r="CM55" s="106">
        <f t="shared" si="68"/>
        <v>0</v>
      </c>
      <c r="CN55" s="106">
        <f t="shared" si="68"/>
        <v>0</v>
      </c>
      <c r="CO55" s="106">
        <f t="shared" si="68"/>
        <v>0</v>
      </c>
      <c r="CP55" s="106">
        <f t="shared" si="68"/>
        <v>0</v>
      </c>
      <c r="CQ55" s="106">
        <f t="shared" si="68"/>
        <v>0</v>
      </c>
      <c r="CR55" s="106">
        <f t="shared" si="68"/>
        <v>0</v>
      </c>
      <c r="CS55" s="106">
        <f t="shared" si="68"/>
        <v>0</v>
      </c>
      <c r="CT55" s="106">
        <f t="shared" si="68"/>
        <v>0</v>
      </c>
      <c r="CU55" s="106">
        <f t="shared" si="68"/>
        <v>0</v>
      </c>
      <c r="CV55" s="106">
        <f t="shared" si="68"/>
        <v>0</v>
      </c>
      <c r="CW55" s="106">
        <f t="shared" si="68"/>
        <v>0</v>
      </c>
      <c r="CX55" s="106">
        <f t="shared" si="68"/>
        <v>0</v>
      </c>
      <c r="CY55" s="102"/>
      <c r="CZ55" s="51" t="s">
        <v>116</v>
      </c>
      <c r="DA55" s="70">
        <v>6.2</v>
      </c>
      <c r="DB55" s="24"/>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row>
    <row r="56" spans="1:193" s="103" customFormat="1" ht="29.25" customHeight="1" x14ac:dyDescent="0.3">
      <c r="A56" s="107" t="s">
        <v>117</v>
      </c>
      <c r="B56" s="108"/>
      <c r="C56" s="109">
        <f>ROUNDDOWN(C46-C55,0)</f>
        <v>0</v>
      </c>
      <c r="D56" s="109">
        <f t="shared" ref="D56:AI56" si="69">D46-D55</f>
        <v>0</v>
      </c>
      <c r="E56" s="109">
        <f t="shared" si="69"/>
        <v>0</v>
      </c>
      <c r="F56" s="109">
        <f t="shared" si="69"/>
        <v>0</v>
      </c>
      <c r="G56" s="109">
        <f t="shared" si="69"/>
        <v>0</v>
      </c>
      <c r="H56" s="109">
        <f t="shared" si="69"/>
        <v>0</v>
      </c>
      <c r="I56" s="109">
        <f t="shared" si="69"/>
        <v>0</v>
      </c>
      <c r="J56" s="109">
        <f t="shared" si="69"/>
        <v>0</v>
      </c>
      <c r="K56" s="109">
        <f t="shared" si="69"/>
        <v>0</v>
      </c>
      <c r="L56" s="109">
        <f t="shared" si="69"/>
        <v>0</v>
      </c>
      <c r="M56" s="109">
        <f t="shared" si="69"/>
        <v>0</v>
      </c>
      <c r="N56" s="109">
        <f t="shared" si="69"/>
        <v>0</v>
      </c>
      <c r="O56" s="109">
        <f t="shared" si="69"/>
        <v>0</v>
      </c>
      <c r="P56" s="109">
        <f t="shared" si="69"/>
        <v>0</v>
      </c>
      <c r="Q56" s="109">
        <f t="shared" si="69"/>
        <v>0</v>
      </c>
      <c r="R56" s="109">
        <f t="shared" si="69"/>
        <v>0</v>
      </c>
      <c r="S56" s="109">
        <f t="shared" si="69"/>
        <v>0</v>
      </c>
      <c r="T56" s="109">
        <f t="shared" si="69"/>
        <v>0</v>
      </c>
      <c r="U56" s="109">
        <f t="shared" si="69"/>
        <v>0</v>
      </c>
      <c r="V56" s="109">
        <f t="shared" si="69"/>
        <v>0</v>
      </c>
      <c r="W56" s="109">
        <f t="shared" si="69"/>
        <v>0</v>
      </c>
      <c r="X56" s="109">
        <f t="shared" si="69"/>
        <v>0</v>
      </c>
      <c r="Y56" s="109">
        <f t="shared" si="69"/>
        <v>0</v>
      </c>
      <c r="Z56" s="109">
        <f t="shared" si="69"/>
        <v>0</v>
      </c>
      <c r="AA56" s="109">
        <f t="shared" si="69"/>
        <v>0</v>
      </c>
      <c r="AB56" s="109">
        <f t="shared" si="69"/>
        <v>0</v>
      </c>
      <c r="AC56" s="109">
        <f t="shared" si="69"/>
        <v>0</v>
      </c>
      <c r="AD56" s="109">
        <f t="shared" si="69"/>
        <v>0</v>
      </c>
      <c r="AE56" s="109">
        <f t="shared" si="69"/>
        <v>0</v>
      </c>
      <c r="AF56" s="109">
        <f t="shared" si="69"/>
        <v>0</v>
      </c>
      <c r="AG56" s="109">
        <f t="shared" si="69"/>
        <v>0</v>
      </c>
      <c r="AH56" s="109">
        <f t="shared" si="69"/>
        <v>0</v>
      </c>
      <c r="AI56" s="109">
        <f t="shared" si="69"/>
        <v>0</v>
      </c>
      <c r="AJ56" s="109">
        <f t="shared" ref="AJ56:BO56" si="70">AJ46-AJ55</f>
        <v>0</v>
      </c>
      <c r="AK56" s="109">
        <f t="shared" si="70"/>
        <v>0</v>
      </c>
      <c r="AL56" s="109">
        <f t="shared" si="70"/>
        <v>0</v>
      </c>
      <c r="AM56" s="109">
        <f t="shared" si="70"/>
        <v>0</v>
      </c>
      <c r="AN56" s="109">
        <f t="shared" si="70"/>
        <v>0</v>
      </c>
      <c r="AO56" s="109">
        <f t="shared" si="70"/>
        <v>0</v>
      </c>
      <c r="AP56" s="109">
        <f t="shared" si="70"/>
        <v>0</v>
      </c>
      <c r="AQ56" s="109">
        <f t="shared" si="70"/>
        <v>0</v>
      </c>
      <c r="AR56" s="109">
        <f t="shared" si="70"/>
        <v>0</v>
      </c>
      <c r="AS56" s="109">
        <f t="shared" si="70"/>
        <v>0</v>
      </c>
      <c r="AT56" s="109">
        <f t="shared" si="70"/>
        <v>0</v>
      </c>
      <c r="AU56" s="109">
        <f t="shared" si="70"/>
        <v>0</v>
      </c>
      <c r="AV56" s="109">
        <f t="shared" si="70"/>
        <v>0</v>
      </c>
      <c r="AW56" s="109">
        <f t="shared" si="70"/>
        <v>0</v>
      </c>
      <c r="AX56" s="109">
        <f t="shared" si="70"/>
        <v>0</v>
      </c>
      <c r="AY56" s="109">
        <f t="shared" si="70"/>
        <v>0</v>
      </c>
      <c r="AZ56" s="109">
        <f t="shared" si="70"/>
        <v>0</v>
      </c>
      <c r="BA56" s="109">
        <f t="shared" si="70"/>
        <v>0</v>
      </c>
      <c r="BB56" s="109">
        <f t="shared" si="70"/>
        <v>0</v>
      </c>
      <c r="BC56" s="109">
        <f t="shared" si="70"/>
        <v>0</v>
      </c>
      <c r="BD56" s="109">
        <f t="shared" si="70"/>
        <v>0</v>
      </c>
      <c r="BE56" s="109">
        <f t="shared" si="70"/>
        <v>0</v>
      </c>
      <c r="BF56" s="109">
        <f t="shared" si="70"/>
        <v>0</v>
      </c>
      <c r="BG56" s="109">
        <f t="shared" si="70"/>
        <v>0</v>
      </c>
      <c r="BH56" s="109">
        <f t="shared" si="70"/>
        <v>0</v>
      </c>
      <c r="BI56" s="109">
        <f t="shared" si="70"/>
        <v>0</v>
      </c>
      <c r="BJ56" s="109">
        <f t="shared" si="70"/>
        <v>0</v>
      </c>
      <c r="BK56" s="109">
        <f t="shared" si="70"/>
        <v>0</v>
      </c>
      <c r="BL56" s="109">
        <f t="shared" si="70"/>
        <v>0</v>
      </c>
      <c r="BM56" s="109">
        <f t="shared" si="70"/>
        <v>0</v>
      </c>
      <c r="BN56" s="109">
        <f t="shared" si="70"/>
        <v>0</v>
      </c>
      <c r="BO56" s="109">
        <f t="shared" si="70"/>
        <v>0</v>
      </c>
      <c r="BP56" s="109">
        <f t="shared" ref="BP56:CU56" si="71">BP46-BP55</f>
        <v>0</v>
      </c>
      <c r="BQ56" s="109">
        <f t="shared" si="71"/>
        <v>0</v>
      </c>
      <c r="BR56" s="109">
        <f t="shared" si="71"/>
        <v>0</v>
      </c>
      <c r="BS56" s="109">
        <f t="shared" si="71"/>
        <v>0</v>
      </c>
      <c r="BT56" s="109">
        <f t="shared" si="71"/>
        <v>0</v>
      </c>
      <c r="BU56" s="109">
        <f t="shared" si="71"/>
        <v>0</v>
      </c>
      <c r="BV56" s="109">
        <f t="shared" si="71"/>
        <v>0</v>
      </c>
      <c r="BW56" s="109">
        <f t="shared" si="71"/>
        <v>0</v>
      </c>
      <c r="BX56" s="109">
        <f t="shared" si="71"/>
        <v>0</v>
      </c>
      <c r="BY56" s="109">
        <f t="shared" si="71"/>
        <v>0</v>
      </c>
      <c r="BZ56" s="109">
        <f t="shared" si="71"/>
        <v>0</v>
      </c>
      <c r="CA56" s="109">
        <f t="shared" si="71"/>
        <v>0</v>
      </c>
      <c r="CB56" s="109">
        <f t="shared" si="71"/>
        <v>0</v>
      </c>
      <c r="CC56" s="109">
        <f t="shared" si="71"/>
        <v>0</v>
      </c>
      <c r="CD56" s="109">
        <f t="shared" si="71"/>
        <v>0</v>
      </c>
      <c r="CE56" s="109">
        <f t="shared" si="71"/>
        <v>0</v>
      </c>
      <c r="CF56" s="109">
        <f t="shared" si="71"/>
        <v>0</v>
      </c>
      <c r="CG56" s="109">
        <f t="shared" si="71"/>
        <v>0</v>
      </c>
      <c r="CH56" s="109">
        <f t="shared" si="71"/>
        <v>0</v>
      </c>
      <c r="CI56" s="109">
        <f t="shared" si="71"/>
        <v>0</v>
      </c>
      <c r="CJ56" s="109">
        <f t="shared" si="71"/>
        <v>0</v>
      </c>
      <c r="CK56" s="109">
        <f t="shared" si="71"/>
        <v>0</v>
      </c>
      <c r="CL56" s="109">
        <f t="shared" si="71"/>
        <v>0</v>
      </c>
      <c r="CM56" s="109">
        <f t="shared" si="71"/>
        <v>0</v>
      </c>
      <c r="CN56" s="109">
        <f t="shared" si="71"/>
        <v>0</v>
      </c>
      <c r="CO56" s="109">
        <f t="shared" si="71"/>
        <v>0</v>
      </c>
      <c r="CP56" s="109">
        <f t="shared" si="71"/>
        <v>0</v>
      </c>
      <c r="CQ56" s="109">
        <f t="shared" si="71"/>
        <v>0</v>
      </c>
      <c r="CR56" s="109">
        <f t="shared" si="71"/>
        <v>0</v>
      </c>
      <c r="CS56" s="109">
        <f t="shared" si="71"/>
        <v>0</v>
      </c>
      <c r="CT56" s="109">
        <f t="shared" si="71"/>
        <v>0</v>
      </c>
      <c r="CU56" s="109">
        <f t="shared" si="71"/>
        <v>0</v>
      </c>
      <c r="CV56" s="109">
        <f t="shared" ref="CV56:CX56" si="72">CV46-CV55</f>
        <v>0</v>
      </c>
      <c r="CW56" s="109">
        <f t="shared" si="72"/>
        <v>0</v>
      </c>
      <c r="CX56" s="109">
        <f t="shared" si="72"/>
        <v>0</v>
      </c>
      <c r="CY56" s="102"/>
      <c r="CZ56" s="67" t="s">
        <v>118</v>
      </c>
      <c r="DA56" s="24"/>
      <c r="DB56" s="24"/>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row>
    <row r="57" spans="1:193" s="111" customFormat="1" ht="29.25" customHeight="1" x14ac:dyDescent="0.3">
      <c r="A57" s="93" t="s">
        <v>119</v>
      </c>
      <c r="B57" s="108"/>
      <c r="C57" s="109">
        <f>C56</f>
        <v>0</v>
      </c>
      <c r="D57" s="109">
        <f t="shared" ref="D57:AI57" si="73">C57+D56</f>
        <v>0</v>
      </c>
      <c r="E57" s="109">
        <f t="shared" si="73"/>
        <v>0</v>
      </c>
      <c r="F57" s="109">
        <f t="shared" si="73"/>
        <v>0</v>
      </c>
      <c r="G57" s="109">
        <f t="shared" si="73"/>
        <v>0</v>
      </c>
      <c r="H57" s="109">
        <f t="shared" si="73"/>
        <v>0</v>
      </c>
      <c r="I57" s="109">
        <f t="shared" si="73"/>
        <v>0</v>
      </c>
      <c r="J57" s="109">
        <f t="shared" si="73"/>
        <v>0</v>
      </c>
      <c r="K57" s="109">
        <f t="shared" si="73"/>
        <v>0</v>
      </c>
      <c r="L57" s="109">
        <f t="shared" si="73"/>
        <v>0</v>
      </c>
      <c r="M57" s="109">
        <f t="shared" si="73"/>
        <v>0</v>
      </c>
      <c r="N57" s="109">
        <f t="shared" si="73"/>
        <v>0</v>
      </c>
      <c r="O57" s="109">
        <f t="shared" si="73"/>
        <v>0</v>
      </c>
      <c r="P57" s="109">
        <f t="shared" si="73"/>
        <v>0</v>
      </c>
      <c r="Q57" s="109">
        <f t="shared" si="73"/>
        <v>0</v>
      </c>
      <c r="R57" s="109">
        <f t="shared" si="73"/>
        <v>0</v>
      </c>
      <c r="S57" s="109">
        <f t="shared" si="73"/>
        <v>0</v>
      </c>
      <c r="T57" s="109">
        <f t="shared" si="73"/>
        <v>0</v>
      </c>
      <c r="U57" s="109">
        <f t="shared" si="73"/>
        <v>0</v>
      </c>
      <c r="V57" s="109">
        <f t="shared" si="73"/>
        <v>0</v>
      </c>
      <c r="W57" s="109">
        <f t="shared" si="73"/>
        <v>0</v>
      </c>
      <c r="X57" s="109">
        <f t="shared" si="73"/>
        <v>0</v>
      </c>
      <c r="Y57" s="109">
        <f t="shared" si="73"/>
        <v>0</v>
      </c>
      <c r="Z57" s="109">
        <f t="shared" si="73"/>
        <v>0</v>
      </c>
      <c r="AA57" s="109">
        <f t="shared" si="73"/>
        <v>0</v>
      </c>
      <c r="AB57" s="109">
        <f t="shared" si="73"/>
        <v>0</v>
      </c>
      <c r="AC57" s="109">
        <f t="shared" si="73"/>
        <v>0</v>
      </c>
      <c r="AD57" s="109">
        <f t="shared" si="73"/>
        <v>0</v>
      </c>
      <c r="AE57" s="109">
        <f t="shared" si="73"/>
        <v>0</v>
      </c>
      <c r="AF57" s="109">
        <f t="shared" si="73"/>
        <v>0</v>
      </c>
      <c r="AG57" s="109">
        <f t="shared" si="73"/>
        <v>0</v>
      </c>
      <c r="AH57" s="109">
        <f t="shared" si="73"/>
        <v>0</v>
      </c>
      <c r="AI57" s="109">
        <f t="shared" si="73"/>
        <v>0</v>
      </c>
      <c r="AJ57" s="109">
        <f t="shared" ref="AJ57:BO57" si="74">AI57+AJ56</f>
        <v>0</v>
      </c>
      <c r="AK57" s="109">
        <f t="shared" si="74"/>
        <v>0</v>
      </c>
      <c r="AL57" s="109">
        <f t="shared" si="74"/>
        <v>0</v>
      </c>
      <c r="AM57" s="109">
        <f t="shared" si="74"/>
        <v>0</v>
      </c>
      <c r="AN57" s="109">
        <f t="shared" si="74"/>
        <v>0</v>
      </c>
      <c r="AO57" s="109">
        <f t="shared" si="74"/>
        <v>0</v>
      </c>
      <c r="AP57" s="109">
        <f t="shared" si="74"/>
        <v>0</v>
      </c>
      <c r="AQ57" s="109">
        <f t="shared" si="74"/>
        <v>0</v>
      </c>
      <c r="AR57" s="109">
        <f t="shared" si="74"/>
        <v>0</v>
      </c>
      <c r="AS57" s="109">
        <f t="shared" si="74"/>
        <v>0</v>
      </c>
      <c r="AT57" s="109">
        <f t="shared" si="74"/>
        <v>0</v>
      </c>
      <c r="AU57" s="109">
        <f t="shared" si="74"/>
        <v>0</v>
      </c>
      <c r="AV57" s="109">
        <f t="shared" si="74"/>
        <v>0</v>
      </c>
      <c r="AW57" s="109">
        <f t="shared" si="74"/>
        <v>0</v>
      </c>
      <c r="AX57" s="109">
        <f t="shared" si="74"/>
        <v>0</v>
      </c>
      <c r="AY57" s="109">
        <f t="shared" si="74"/>
        <v>0</v>
      </c>
      <c r="AZ57" s="109">
        <f t="shared" si="74"/>
        <v>0</v>
      </c>
      <c r="BA57" s="109">
        <f t="shared" si="74"/>
        <v>0</v>
      </c>
      <c r="BB57" s="109">
        <f t="shared" si="74"/>
        <v>0</v>
      </c>
      <c r="BC57" s="109">
        <f t="shared" si="74"/>
        <v>0</v>
      </c>
      <c r="BD57" s="109">
        <f t="shared" si="74"/>
        <v>0</v>
      </c>
      <c r="BE57" s="109">
        <f t="shared" si="74"/>
        <v>0</v>
      </c>
      <c r="BF57" s="109">
        <f t="shared" si="74"/>
        <v>0</v>
      </c>
      <c r="BG57" s="109">
        <f t="shared" si="74"/>
        <v>0</v>
      </c>
      <c r="BH57" s="109">
        <f t="shared" si="74"/>
        <v>0</v>
      </c>
      <c r="BI57" s="109">
        <f t="shared" si="74"/>
        <v>0</v>
      </c>
      <c r="BJ57" s="109">
        <f t="shared" si="74"/>
        <v>0</v>
      </c>
      <c r="BK57" s="109">
        <f t="shared" si="74"/>
        <v>0</v>
      </c>
      <c r="BL57" s="109">
        <f t="shared" si="74"/>
        <v>0</v>
      </c>
      <c r="BM57" s="109">
        <f t="shared" si="74"/>
        <v>0</v>
      </c>
      <c r="BN57" s="109">
        <f t="shared" si="74"/>
        <v>0</v>
      </c>
      <c r="BO57" s="109">
        <f t="shared" si="74"/>
        <v>0</v>
      </c>
      <c r="BP57" s="109">
        <f t="shared" ref="BP57:CU57" si="75">BO57+BP56</f>
        <v>0</v>
      </c>
      <c r="BQ57" s="109">
        <f t="shared" si="75"/>
        <v>0</v>
      </c>
      <c r="BR57" s="109">
        <f t="shared" si="75"/>
        <v>0</v>
      </c>
      <c r="BS57" s="109">
        <f t="shared" si="75"/>
        <v>0</v>
      </c>
      <c r="BT57" s="109">
        <f t="shared" si="75"/>
        <v>0</v>
      </c>
      <c r="BU57" s="109">
        <f t="shared" si="75"/>
        <v>0</v>
      </c>
      <c r="BV57" s="109">
        <f t="shared" si="75"/>
        <v>0</v>
      </c>
      <c r="BW57" s="109">
        <f t="shared" si="75"/>
        <v>0</v>
      </c>
      <c r="BX57" s="109">
        <f t="shared" si="75"/>
        <v>0</v>
      </c>
      <c r="BY57" s="109">
        <f t="shared" si="75"/>
        <v>0</v>
      </c>
      <c r="BZ57" s="109">
        <f t="shared" si="75"/>
        <v>0</v>
      </c>
      <c r="CA57" s="109">
        <f t="shared" si="75"/>
        <v>0</v>
      </c>
      <c r="CB57" s="109">
        <f t="shared" si="75"/>
        <v>0</v>
      </c>
      <c r="CC57" s="109">
        <f t="shared" si="75"/>
        <v>0</v>
      </c>
      <c r="CD57" s="109">
        <f t="shared" si="75"/>
        <v>0</v>
      </c>
      <c r="CE57" s="109">
        <f t="shared" si="75"/>
        <v>0</v>
      </c>
      <c r="CF57" s="109">
        <f t="shared" si="75"/>
        <v>0</v>
      </c>
      <c r="CG57" s="109">
        <f t="shared" si="75"/>
        <v>0</v>
      </c>
      <c r="CH57" s="109">
        <f t="shared" si="75"/>
        <v>0</v>
      </c>
      <c r="CI57" s="109">
        <f t="shared" si="75"/>
        <v>0</v>
      </c>
      <c r="CJ57" s="109">
        <f t="shared" si="75"/>
        <v>0</v>
      </c>
      <c r="CK57" s="109">
        <f t="shared" si="75"/>
        <v>0</v>
      </c>
      <c r="CL57" s="109">
        <f t="shared" si="75"/>
        <v>0</v>
      </c>
      <c r="CM57" s="109">
        <f t="shared" si="75"/>
        <v>0</v>
      </c>
      <c r="CN57" s="109">
        <f t="shared" si="75"/>
        <v>0</v>
      </c>
      <c r="CO57" s="109">
        <f t="shared" si="75"/>
        <v>0</v>
      </c>
      <c r="CP57" s="109">
        <f t="shared" si="75"/>
        <v>0</v>
      </c>
      <c r="CQ57" s="109">
        <f t="shared" si="75"/>
        <v>0</v>
      </c>
      <c r="CR57" s="109">
        <f t="shared" si="75"/>
        <v>0</v>
      </c>
      <c r="CS57" s="109">
        <f t="shared" si="75"/>
        <v>0</v>
      </c>
      <c r="CT57" s="109">
        <f t="shared" si="75"/>
        <v>0</v>
      </c>
      <c r="CU57" s="109">
        <f t="shared" si="75"/>
        <v>0</v>
      </c>
      <c r="CV57" s="109">
        <f t="shared" ref="CV57:CX57" si="76">CU57+CV56</f>
        <v>0</v>
      </c>
      <c r="CW57" s="109">
        <f t="shared" si="76"/>
        <v>0</v>
      </c>
      <c r="CX57" s="109">
        <f t="shared" si="76"/>
        <v>0</v>
      </c>
      <c r="CY57" s="110"/>
      <c r="CZ57" s="51" t="s">
        <v>120</v>
      </c>
      <c r="DA57" s="98"/>
      <c r="DB57" s="98"/>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row>
    <row r="58" spans="1:193" s="111" customFormat="1" ht="29.25" customHeight="1" x14ac:dyDescent="0.3">
      <c r="A58" s="222" t="s">
        <v>121</v>
      </c>
      <c r="B58" s="223"/>
      <c r="C58" s="223"/>
      <c r="D58" s="223"/>
      <c r="E58" s="223"/>
      <c r="F58" s="223"/>
      <c r="G58" s="223"/>
      <c r="H58" s="223"/>
      <c r="I58" s="223"/>
      <c r="J58" s="223"/>
      <c r="K58" s="223"/>
      <c r="L58" s="223"/>
      <c r="M58" s="255"/>
      <c r="N58" s="256"/>
      <c r="O58" s="256"/>
      <c r="P58" s="256"/>
      <c r="Q58" s="256"/>
      <c r="R58" s="256"/>
      <c r="S58" s="256"/>
      <c r="T58" s="256"/>
      <c r="U58" s="256"/>
      <c r="V58" s="256"/>
      <c r="W58" s="256"/>
      <c r="X58" s="256"/>
      <c r="Y58" s="255"/>
      <c r="Z58" s="256"/>
      <c r="AA58" s="256"/>
      <c r="AB58" s="256"/>
      <c r="AC58" s="256"/>
      <c r="AD58" s="256"/>
      <c r="AE58" s="256"/>
      <c r="AF58" s="256"/>
      <c r="AG58" s="256"/>
      <c r="AH58" s="256"/>
      <c r="AI58" s="256"/>
      <c r="AJ58" s="256"/>
      <c r="AK58" s="255"/>
      <c r="AL58" s="256"/>
      <c r="AM58" s="256"/>
      <c r="AN58" s="256"/>
      <c r="AO58" s="256"/>
      <c r="AP58" s="256"/>
      <c r="AQ58" s="256"/>
      <c r="AR58" s="256"/>
      <c r="AS58" s="256"/>
      <c r="AT58" s="256"/>
      <c r="AU58" s="256"/>
      <c r="AV58" s="256"/>
      <c r="AW58" s="255"/>
      <c r="AX58" s="256"/>
      <c r="AY58" s="256"/>
      <c r="AZ58" s="256"/>
      <c r="BA58" s="256"/>
      <c r="BB58" s="256"/>
      <c r="BC58" s="256"/>
      <c r="BD58" s="256"/>
      <c r="BE58" s="256"/>
      <c r="BF58" s="256"/>
      <c r="BG58" s="256"/>
      <c r="BH58" s="256"/>
      <c r="BI58" s="255"/>
      <c r="BJ58" s="256"/>
      <c r="BK58" s="256"/>
      <c r="BL58" s="256"/>
      <c r="BM58" s="256"/>
      <c r="BN58" s="256"/>
      <c r="BO58" s="256"/>
      <c r="BP58" s="256"/>
      <c r="BQ58" s="256"/>
      <c r="BR58" s="256"/>
      <c r="BS58" s="256"/>
      <c r="BT58" s="256"/>
      <c r="BU58" s="255"/>
      <c r="BV58" s="256"/>
      <c r="BW58" s="256"/>
      <c r="BX58" s="256"/>
      <c r="BY58" s="256"/>
      <c r="BZ58" s="256"/>
      <c r="CA58" s="256"/>
      <c r="CB58" s="256"/>
      <c r="CC58" s="256"/>
      <c r="CD58" s="256"/>
      <c r="CE58" s="256"/>
      <c r="CF58" s="256"/>
      <c r="CG58" s="255"/>
      <c r="CH58" s="256"/>
      <c r="CI58" s="256"/>
      <c r="CJ58" s="256"/>
      <c r="CK58" s="256"/>
      <c r="CL58" s="256"/>
      <c r="CM58" s="256"/>
      <c r="CN58" s="256"/>
      <c r="CO58" s="256"/>
      <c r="CP58" s="256"/>
      <c r="CQ58" s="256"/>
      <c r="CR58" s="256"/>
      <c r="CS58" s="255"/>
      <c r="CT58" s="256"/>
      <c r="CU58" s="256"/>
      <c r="CV58" s="256"/>
      <c r="CW58" s="256"/>
      <c r="CX58" s="256"/>
      <c r="CY58" s="256"/>
      <c r="CZ58" s="256"/>
      <c r="DA58" s="256"/>
      <c r="DB58" s="256"/>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row>
    <row r="59" spans="1:193" s="111" customFormat="1" ht="38.25" customHeight="1" x14ac:dyDescent="0.3">
      <c r="A59" s="112" t="s">
        <v>122</v>
      </c>
      <c r="B59" s="113"/>
      <c r="C59" s="114">
        <f t="shared" ref="C59:AH59" si="77">YEAR(C6)</f>
        <v>1900</v>
      </c>
      <c r="D59" s="114">
        <f t="shared" si="77"/>
        <v>1900</v>
      </c>
      <c r="E59" s="114">
        <f t="shared" si="77"/>
        <v>1901</v>
      </c>
      <c r="F59" s="114">
        <f t="shared" si="77"/>
        <v>1902</v>
      </c>
      <c r="G59" s="114">
        <f t="shared" si="77"/>
        <v>1903</v>
      </c>
      <c r="H59" s="114">
        <f t="shared" si="77"/>
        <v>1904</v>
      </c>
      <c r="I59" s="114">
        <f t="shared" si="77"/>
        <v>1905</v>
      </c>
      <c r="J59" s="114">
        <f t="shared" si="77"/>
        <v>1906</v>
      </c>
      <c r="K59" s="114">
        <f t="shared" si="77"/>
        <v>1907</v>
      </c>
      <c r="L59" s="114">
        <f t="shared" si="77"/>
        <v>1908</v>
      </c>
      <c r="M59" s="114">
        <f t="shared" si="77"/>
        <v>1909</v>
      </c>
      <c r="N59" s="114">
        <f t="shared" si="77"/>
        <v>1910</v>
      </c>
      <c r="O59" s="114">
        <f t="shared" si="77"/>
        <v>1911</v>
      </c>
      <c r="P59" s="114">
        <f t="shared" si="77"/>
        <v>1912</v>
      </c>
      <c r="Q59" s="114">
        <f t="shared" si="77"/>
        <v>1913</v>
      </c>
      <c r="R59" s="114">
        <f t="shared" si="77"/>
        <v>1914</v>
      </c>
      <c r="S59" s="114">
        <f t="shared" si="77"/>
        <v>1915</v>
      </c>
      <c r="T59" s="114">
        <f t="shared" si="77"/>
        <v>1916</v>
      </c>
      <c r="U59" s="114">
        <f t="shared" si="77"/>
        <v>1917</v>
      </c>
      <c r="V59" s="114">
        <f t="shared" si="77"/>
        <v>1918</v>
      </c>
      <c r="W59" s="114">
        <f t="shared" si="77"/>
        <v>1919</v>
      </c>
      <c r="X59" s="114">
        <f t="shared" si="77"/>
        <v>1920</v>
      </c>
      <c r="Y59" s="114">
        <f t="shared" si="77"/>
        <v>1921</v>
      </c>
      <c r="Z59" s="114">
        <f t="shared" si="77"/>
        <v>1922</v>
      </c>
      <c r="AA59" s="114">
        <f t="shared" si="77"/>
        <v>1923</v>
      </c>
      <c r="AB59" s="114">
        <f t="shared" si="77"/>
        <v>1924</v>
      </c>
      <c r="AC59" s="114">
        <f t="shared" si="77"/>
        <v>1925</v>
      </c>
      <c r="AD59" s="114">
        <f t="shared" si="77"/>
        <v>1926</v>
      </c>
      <c r="AE59" s="114">
        <f t="shared" si="77"/>
        <v>1927</v>
      </c>
      <c r="AF59" s="114">
        <f t="shared" si="77"/>
        <v>1928</v>
      </c>
      <c r="AG59" s="114">
        <f t="shared" si="77"/>
        <v>1929</v>
      </c>
      <c r="AH59" s="114">
        <f t="shared" si="77"/>
        <v>1930</v>
      </c>
      <c r="AI59" s="114">
        <f t="shared" ref="AI59:BN59" si="78">YEAR(AI6)</f>
        <v>1931</v>
      </c>
      <c r="AJ59" s="114">
        <f t="shared" si="78"/>
        <v>1932</v>
      </c>
      <c r="AK59" s="114">
        <f t="shared" si="78"/>
        <v>1933</v>
      </c>
      <c r="AL59" s="114">
        <f t="shared" si="78"/>
        <v>1934</v>
      </c>
      <c r="AM59" s="114">
        <f t="shared" si="78"/>
        <v>1935</v>
      </c>
      <c r="AN59" s="114">
        <f t="shared" si="78"/>
        <v>1936</v>
      </c>
      <c r="AO59" s="114">
        <f t="shared" si="78"/>
        <v>1937</v>
      </c>
      <c r="AP59" s="114">
        <f t="shared" si="78"/>
        <v>1938</v>
      </c>
      <c r="AQ59" s="114">
        <f t="shared" si="78"/>
        <v>1939</v>
      </c>
      <c r="AR59" s="114">
        <f t="shared" si="78"/>
        <v>1940</v>
      </c>
      <c r="AS59" s="114">
        <f t="shared" si="78"/>
        <v>1941</v>
      </c>
      <c r="AT59" s="114">
        <f t="shared" si="78"/>
        <v>1942</v>
      </c>
      <c r="AU59" s="114">
        <f t="shared" si="78"/>
        <v>1943</v>
      </c>
      <c r="AV59" s="114">
        <f t="shared" si="78"/>
        <v>1944</v>
      </c>
      <c r="AW59" s="114">
        <f t="shared" si="78"/>
        <v>1945</v>
      </c>
      <c r="AX59" s="114">
        <f t="shared" si="78"/>
        <v>1946</v>
      </c>
      <c r="AY59" s="114">
        <f t="shared" si="78"/>
        <v>1947</v>
      </c>
      <c r="AZ59" s="114">
        <f t="shared" si="78"/>
        <v>1948</v>
      </c>
      <c r="BA59" s="114">
        <f t="shared" si="78"/>
        <v>1949</v>
      </c>
      <c r="BB59" s="114">
        <f t="shared" si="78"/>
        <v>1950</v>
      </c>
      <c r="BC59" s="114">
        <f t="shared" si="78"/>
        <v>1951</v>
      </c>
      <c r="BD59" s="114">
        <f t="shared" si="78"/>
        <v>1952</v>
      </c>
      <c r="BE59" s="114">
        <f t="shared" si="78"/>
        <v>1953</v>
      </c>
      <c r="BF59" s="114">
        <f t="shared" si="78"/>
        <v>1954</v>
      </c>
      <c r="BG59" s="114">
        <f t="shared" si="78"/>
        <v>1955</v>
      </c>
      <c r="BH59" s="114">
        <f t="shared" si="78"/>
        <v>1956</v>
      </c>
      <c r="BI59" s="114">
        <f t="shared" si="78"/>
        <v>1957</v>
      </c>
      <c r="BJ59" s="114">
        <f t="shared" si="78"/>
        <v>1958</v>
      </c>
      <c r="BK59" s="114">
        <f t="shared" si="78"/>
        <v>1959</v>
      </c>
      <c r="BL59" s="114">
        <f t="shared" si="78"/>
        <v>1960</v>
      </c>
      <c r="BM59" s="114">
        <f t="shared" si="78"/>
        <v>1961</v>
      </c>
      <c r="BN59" s="114">
        <f t="shared" si="78"/>
        <v>1962</v>
      </c>
      <c r="BO59" s="114">
        <f t="shared" ref="BO59:CY59" si="79">YEAR(BO6)</f>
        <v>1963</v>
      </c>
      <c r="BP59" s="114">
        <f t="shared" si="79"/>
        <v>1964</v>
      </c>
      <c r="BQ59" s="114">
        <f t="shared" si="79"/>
        <v>1965</v>
      </c>
      <c r="BR59" s="114">
        <f t="shared" si="79"/>
        <v>1966</v>
      </c>
      <c r="BS59" s="114">
        <f t="shared" si="79"/>
        <v>1967</v>
      </c>
      <c r="BT59" s="114">
        <f t="shared" si="79"/>
        <v>1968</v>
      </c>
      <c r="BU59" s="114">
        <f t="shared" si="79"/>
        <v>1969</v>
      </c>
      <c r="BV59" s="114">
        <f t="shared" si="79"/>
        <v>1970</v>
      </c>
      <c r="BW59" s="114">
        <f t="shared" si="79"/>
        <v>1971</v>
      </c>
      <c r="BX59" s="114">
        <f t="shared" si="79"/>
        <v>1972</v>
      </c>
      <c r="BY59" s="114">
        <f t="shared" si="79"/>
        <v>1973</v>
      </c>
      <c r="BZ59" s="114">
        <f t="shared" si="79"/>
        <v>1974</v>
      </c>
      <c r="CA59" s="114">
        <f t="shared" si="79"/>
        <v>1975</v>
      </c>
      <c r="CB59" s="114">
        <f t="shared" si="79"/>
        <v>1976</v>
      </c>
      <c r="CC59" s="114">
        <f t="shared" si="79"/>
        <v>1977</v>
      </c>
      <c r="CD59" s="114">
        <f t="shared" si="79"/>
        <v>1978</v>
      </c>
      <c r="CE59" s="114">
        <f t="shared" si="79"/>
        <v>1979</v>
      </c>
      <c r="CF59" s="114">
        <f t="shared" si="79"/>
        <v>1980</v>
      </c>
      <c r="CG59" s="114">
        <f t="shared" si="79"/>
        <v>1981</v>
      </c>
      <c r="CH59" s="114">
        <f t="shared" si="79"/>
        <v>1982</v>
      </c>
      <c r="CI59" s="114">
        <f t="shared" si="79"/>
        <v>1983</v>
      </c>
      <c r="CJ59" s="114">
        <f t="shared" si="79"/>
        <v>1984</v>
      </c>
      <c r="CK59" s="114">
        <f t="shared" si="79"/>
        <v>1985</v>
      </c>
      <c r="CL59" s="114">
        <f t="shared" si="79"/>
        <v>1986</v>
      </c>
      <c r="CM59" s="114">
        <f t="shared" si="79"/>
        <v>1987</v>
      </c>
      <c r="CN59" s="114">
        <f t="shared" si="79"/>
        <v>1988</v>
      </c>
      <c r="CO59" s="114">
        <f t="shared" si="79"/>
        <v>1989</v>
      </c>
      <c r="CP59" s="114">
        <f t="shared" si="79"/>
        <v>1990</v>
      </c>
      <c r="CQ59" s="114">
        <f t="shared" si="79"/>
        <v>1991</v>
      </c>
      <c r="CR59" s="114">
        <f t="shared" si="79"/>
        <v>1992</v>
      </c>
      <c r="CS59" s="114">
        <f t="shared" si="79"/>
        <v>1993</v>
      </c>
      <c r="CT59" s="114">
        <f t="shared" si="79"/>
        <v>1994</v>
      </c>
      <c r="CU59" s="114">
        <f t="shared" si="79"/>
        <v>1995</v>
      </c>
      <c r="CV59" s="114">
        <f t="shared" si="79"/>
        <v>1996</v>
      </c>
      <c r="CW59" s="114">
        <f t="shared" si="79"/>
        <v>1997</v>
      </c>
      <c r="CX59" s="114">
        <f t="shared" si="79"/>
        <v>1998</v>
      </c>
      <c r="CY59" s="114">
        <f t="shared" si="79"/>
        <v>1900</v>
      </c>
      <c r="CZ59" s="135" t="s">
        <v>123</v>
      </c>
      <c r="DA59" s="70" t="s">
        <v>124</v>
      </c>
      <c r="DB59" s="98"/>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row>
    <row r="60" spans="1:193" s="111" customFormat="1" ht="29.25" customHeight="1" x14ac:dyDescent="0.3">
      <c r="A60" s="117" t="s">
        <v>117</v>
      </c>
      <c r="B60" s="113"/>
      <c r="C60" s="118" t="e">
        <f t="shared" ref="C60:AH60" si="80">ROUNDDOWN((DATEDIF(DATE(YEAR(C6),MONTH(C6),DAY(C6)),DATE(YEAR(C6),12,31),"D")/DATEDIF(C6,C7,"D"))*C56,0)</f>
        <v>#DIV/0!</v>
      </c>
      <c r="D60" s="118">
        <f t="shared" si="80"/>
        <v>0</v>
      </c>
      <c r="E60" s="118">
        <f t="shared" si="80"/>
        <v>0</v>
      </c>
      <c r="F60" s="118">
        <f t="shared" si="80"/>
        <v>0</v>
      </c>
      <c r="G60" s="118">
        <f t="shared" si="80"/>
        <v>0</v>
      </c>
      <c r="H60" s="118">
        <f t="shared" si="80"/>
        <v>0</v>
      </c>
      <c r="I60" s="118">
        <f t="shared" si="80"/>
        <v>0</v>
      </c>
      <c r="J60" s="118">
        <f t="shared" si="80"/>
        <v>0</v>
      </c>
      <c r="K60" s="118">
        <f t="shared" si="80"/>
        <v>0</v>
      </c>
      <c r="L60" s="118">
        <f t="shared" si="80"/>
        <v>0</v>
      </c>
      <c r="M60" s="118">
        <f t="shared" si="80"/>
        <v>0</v>
      </c>
      <c r="N60" s="118">
        <f t="shared" si="80"/>
        <v>0</v>
      </c>
      <c r="O60" s="118">
        <f t="shared" si="80"/>
        <v>0</v>
      </c>
      <c r="P60" s="118">
        <f t="shared" si="80"/>
        <v>0</v>
      </c>
      <c r="Q60" s="118">
        <f t="shared" si="80"/>
        <v>0</v>
      </c>
      <c r="R60" s="118">
        <f t="shared" si="80"/>
        <v>0</v>
      </c>
      <c r="S60" s="118">
        <f t="shared" si="80"/>
        <v>0</v>
      </c>
      <c r="T60" s="118">
        <f t="shared" si="80"/>
        <v>0</v>
      </c>
      <c r="U60" s="118">
        <f t="shared" si="80"/>
        <v>0</v>
      </c>
      <c r="V60" s="118">
        <f t="shared" si="80"/>
        <v>0</v>
      </c>
      <c r="W60" s="118">
        <f t="shared" si="80"/>
        <v>0</v>
      </c>
      <c r="X60" s="118">
        <f t="shared" si="80"/>
        <v>0</v>
      </c>
      <c r="Y60" s="118">
        <f t="shared" si="80"/>
        <v>0</v>
      </c>
      <c r="Z60" s="118">
        <f t="shared" si="80"/>
        <v>0</v>
      </c>
      <c r="AA60" s="118">
        <f t="shared" si="80"/>
        <v>0</v>
      </c>
      <c r="AB60" s="118">
        <f t="shared" si="80"/>
        <v>0</v>
      </c>
      <c r="AC60" s="118">
        <f t="shared" si="80"/>
        <v>0</v>
      </c>
      <c r="AD60" s="118">
        <f t="shared" si="80"/>
        <v>0</v>
      </c>
      <c r="AE60" s="118">
        <f t="shared" si="80"/>
        <v>0</v>
      </c>
      <c r="AF60" s="118">
        <f t="shared" si="80"/>
        <v>0</v>
      </c>
      <c r="AG60" s="118">
        <f t="shared" si="80"/>
        <v>0</v>
      </c>
      <c r="AH60" s="118">
        <f t="shared" si="80"/>
        <v>0</v>
      </c>
      <c r="AI60" s="118">
        <f t="shared" ref="AI60:BN60" si="81">ROUNDDOWN((DATEDIF(DATE(YEAR(AI6),MONTH(AI6),DAY(AI6)),DATE(YEAR(AI6),12,31),"D")/DATEDIF(AI6,AI7,"D"))*AI56,0)</f>
        <v>0</v>
      </c>
      <c r="AJ60" s="118">
        <f t="shared" si="81"/>
        <v>0</v>
      </c>
      <c r="AK60" s="118">
        <f t="shared" si="81"/>
        <v>0</v>
      </c>
      <c r="AL60" s="118">
        <f t="shared" si="81"/>
        <v>0</v>
      </c>
      <c r="AM60" s="118">
        <f t="shared" si="81"/>
        <v>0</v>
      </c>
      <c r="AN60" s="118">
        <f t="shared" si="81"/>
        <v>0</v>
      </c>
      <c r="AO60" s="118">
        <f t="shared" si="81"/>
        <v>0</v>
      </c>
      <c r="AP60" s="118">
        <f t="shared" si="81"/>
        <v>0</v>
      </c>
      <c r="AQ60" s="118">
        <f t="shared" si="81"/>
        <v>0</v>
      </c>
      <c r="AR60" s="118">
        <f t="shared" si="81"/>
        <v>0</v>
      </c>
      <c r="AS60" s="118">
        <f t="shared" si="81"/>
        <v>0</v>
      </c>
      <c r="AT60" s="118">
        <f t="shared" si="81"/>
        <v>0</v>
      </c>
      <c r="AU60" s="118">
        <f t="shared" si="81"/>
        <v>0</v>
      </c>
      <c r="AV60" s="118">
        <f t="shared" si="81"/>
        <v>0</v>
      </c>
      <c r="AW60" s="118">
        <f t="shared" si="81"/>
        <v>0</v>
      </c>
      <c r="AX60" s="118">
        <f t="shared" si="81"/>
        <v>0</v>
      </c>
      <c r="AY60" s="118">
        <f t="shared" si="81"/>
        <v>0</v>
      </c>
      <c r="AZ60" s="118">
        <f t="shared" si="81"/>
        <v>0</v>
      </c>
      <c r="BA60" s="118">
        <f t="shared" si="81"/>
        <v>0</v>
      </c>
      <c r="BB60" s="118">
        <f t="shared" si="81"/>
        <v>0</v>
      </c>
      <c r="BC60" s="118">
        <f t="shared" si="81"/>
        <v>0</v>
      </c>
      <c r="BD60" s="118">
        <f t="shared" si="81"/>
        <v>0</v>
      </c>
      <c r="BE60" s="118">
        <f t="shared" si="81"/>
        <v>0</v>
      </c>
      <c r="BF60" s="118">
        <f t="shared" si="81"/>
        <v>0</v>
      </c>
      <c r="BG60" s="118">
        <f t="shared" si="81"/>
        <v>0</v>
      </c>
      <c r="BH60" s="118">
        <f t="shared" si="81"/>
        <v>0</v>
      </c>
      <c r="BI60" s="118">
        <f t="shared" si="81"/>
        <v>0</v>
      </c>
      <c r="BJ60" s="118">
        <f t="shared" si="81"/>
        <v>0</v>
      </c>
      <c r="BK60" s="118">
        <f t="shared" si="81"/>
        <v>0</v>
      </c>
      <c r="BL60" s="118">
        <f t="shared" si="81"/>
        <v>0</v>
      </c>
      <c r="BM60" s="118">
        <f t="shared" si="81"/>
        <v>0</v>
      </c>
      <c r="BN60" s="118">
        <f t="shared" si="81"/>
        <v>0</v>
      </c>
      <c r="BO60" s="118">
        <f t="shared" ref="BO60:CY60" si="82">ROUNDDOWN((DATEDIF(DATE(YEAR(BO6),MONTH(BO6),DAY(BO6)),DATE(YEAR(BO6),12,31),"D")/DATEDIF(BO6,BO7,"D"))*BO56,0)</f>
        <v>0</v>
      </c>
      <c r="BP60" s="118">
        <f t="shared" si="82"/>
        <v>0</v>
      </c>
      <c r="BQ60" s="118">
        <f t="shared" si="82"/>
        <v>0</v>
      </c>
      <c r="BR60" s="118">
        <f t="shared" si="82"/>
        <v>0</v>
      </c>
      <c r="BS60" s="118">
        <f t="shared" si="82"/>
        <v>0</v>
      </c>
      <c r="BT60" s="118">
        <f t="shared" si="82"/>
        <v>0</v>
      </c>
      <c r="BU60" s="118">
        <f t="shared" si="82"/>
        <v>0</v>
      </c>
      <c r="BV60" s="118">
        <f t="shared" si="82"/>
        <v>0</v>
      </c>
      <c r="BW60" s="118">
        <f t="shared" si="82"/>
        <v>0</v>
      </c>
      <c r="BX60" s="118">
        <f t="shared" si="82"/>
        <v>0</v>
      </c>
      <c r="BY60" s="118">
        <f t="shared" si="82"/>
        <v>0</v>
      </c>
      <c r="BZ60" s="118">
        <f t="shared" si="82"/>
        <v>0</v>
      </c>
      <c r="CA60" s="118">
        <f t="shared" si="82"/>
        <v>0</v>
      </c>
      <c r="CB60" s="118">
        <f t="shared" si="82"/>
        <v>0</v>
      </c>
      <c r="CC60" s="118">
        <f t="shared" si="82"/>
        <v>0</v>
      </c>
      <c r="CD60" s="118">
        <f t="shared" si="82"/>
        <v>0</v>
      </c>
      <c r="CE60" s="118">
        <f t="shared" si="82"/>
        <v>0</v>
      </c>
      <c r="CF60" s="118">
        <f t="shared" si="82"/>
        <v>0</v>
      </c>
      <c r="CG60" s="118">
        <f t="shared" si="82"/>
        <v>0</v>
      </c>
      <c r="CH60" s="118">
        <f t="shared" si="82"/>
        <v>0</v>
      </c>
      <c r="CI60" s="118">
        <f t="shared" si="82"/>
        <v>0</v>
      </c>
      <c r="CJ60" s="118">
        <f t="shared" si="82"/>
        <v>0</v>
      </c>
      <c r="CK60" s="118">
        <f t="shared" si="82"/>
        <v>0</v>
      </c>
      <c r="CL60" s="118">
        <f t="shared" si="82"/>
        <v>0</v>
      </c>
      <c r="CM60" s="118">
        <f t="shared" si="82"/>
        <v>0</v>
      </c>
      <c r="CN60" s="118">
        <f t="shared" si="82"/>
        <v>0</v>
      </c>
      <c r="CO60" s="118">
        <f t="shared" si="82"/>
        <v>0</v>
      </c>
      <c r="CP60" s="118">
        <f t="shared" si="82"/>
        <v>0</v>
      </c>
      <c r="CQ60" s="118">
        <f t="shared" si="82"/>
        <v>0</v>
      </c>
      <c r="CR60" s="118">
        <f t="shared" si="82"/>
        <v>0</v>
      </c>
      <c r="CS60" s="118">
        <f t="shared" si="82"/>
        <v>0</v>
      </c>
      <c r="CT60" s="118">
        <f t="shared" si="82"/>
        <v>0</v>
      </c>
      <c r="CU60" s="118">
        <f t="shared" si="82"/>
        <v>0</v>
      </c>
      <c r="CV60" s="118">
        <f t="shared" si="82"/>
        <v>0</v>
      </c>
      <c r="CW60" s="118">
        <f t="shared" si="82"/>
        <v>0</v>
      </c>
      <c r="CX60" s="118">
        <f t="shared" si="82"/>
        <v>0</v>
      </c>
      <c r="CY60" s="118" t="e">
        <f t="shared" si="82"/>
        <v>#DIV/0!</v>
      </c>
      <c r="CZ60" s="136"/>
      <c r="DA60" s="98"/>
      <c r="DB60" s="98"/>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row>
    <row r="61" spans="1:193" s="111" customFormat="1" ht="29.25" customHeight="1" x14ac:dyDescent="0.3">
      <c r="A61" s="117" t="s">
        <v>125</v>
      </c>
      <c r="B61" s="113"/>
      <c r="C61" s="118" t="e">
        <f t="shared" ref="C61:AH61" si="83">ROUNDDOWN((DATEDIF(DATE(YEAR(C6),MONTH(C6),DAY(C6)),DATE(YEAR(C6),12,31),"D")/DATEDIF(C6,C7,"D"))*C55,0)</f>
        <v>#DIV/0!</v>
      </c>
      <c r="D61" s="118">
        <f t="shared" si="83"/>
        <v>0</v>
      </c>
      <c r="E61" s="118">
        <f t="shared" si="83"/>
        <v>0</v>
      </c>
      <c r="F61" s="118">
        <f t="shared" si="83"/>
        <v>0</v>
      </c>
      <c r="G61" s="118">
        <f t="shared" si="83"/>
        <v>0</v>
      </c>
      <c r="H61" s="118">
        <f t="shared" si="83"/>
        <v>0</v>
      </c>
      <c r="I61" s="118">
        <f t="shared" si="83"/>
        <v>0</v>
      </c>
      <c r="J61" s="118">
        <f t="shared" si="83"/>
        <v>0</v>
      </c>
      <c r="K61" s="118">
        <f t="shared" si="83"/>
        <v>0</v>
      </c>
      <c r="L61" s="118">
        <f t="shared" si="83"/>
        <v>0</v>
      </c>
      <c r="M61" s="118">
        <f t="shared" si="83"/>
        <v>0</v>
      </c>
      <c r="N61" s="118">
        <f t="shared" si="83"/>
        <v>0</v>
      </c>
      <c r="O61" s="118">
        <f t="shared" si="83"/>
        <v>0</v>
      </c>
      <c r="P61" s="118">
        <f t="shared" si="83"/>
        <v>0</v>
      </c>
      <c r="Q61" s="118">
        <f t="shared" si="83"/>
        <v>0</v>
      </c>
      <c r="R61" s="118">
        <f t="shared" si="83"/>
        <v>0</v>
      </c>
      <c r="S61" s="118">
        <f t="shared" si="83"/>
        <v>0</v>
      </c>
      <c r="T61" s="118">
        <f t="shared" si="83"/>
        <v>0</v>
      </c>
      <c r="U61" s="118">
        <f t="shared" si="83"/>
        <v>0</v>
      </c>
      <c r="V61" s="118">
        <f t="shared" si="83"/>
        <v>0</v>
      </c>
      <c r="W61" s="118">
        <f t="shared" si="83"/>
        <v>0</v>
      </c>
      <c r="X61" s="118">
        <f t="shared" si="83"/>
        <v>0</v>
      </c>
      <c r="Y61" s="118">
        <f t="shared" si="83"/>
        <v>0</v>
      </c>
      <c r="Z61" s="118">
        <f t="shared" si="83"/>
        <v>0</v>
      </c>
      <c r="AA61" s="118">
        <f t="shared" si="83"/>
        <v>0</v>
      </c>
      <c r="AB61" s="118">
        <f t="shared" si="83"/>
        <v>0</v>
      </c>
      <c r="AC61" s="118">
        <f t="shared" si="83"/>
        <v>0</v>
      </c>
      <c r="AD61" s="118">
        <f t="shared" si="83"/>
        <v>0</v>
      </c>
      <c r="AE61" s="118">
        <f t="shared" si="83"/>
        <v>0</v>
      </c>
      <c r="AF61" s="118">
        <f t="shared" si="83"/>
        <v>0</v>
      </c>
      <c r="AG61" s="118">
        <f t="shared" si="83"/>
        <v>0</v>
      </c>
      <c r="AH61" s="118">
        <f t="shared" si="83"/>
        <v>0</v>
      </c>
      <c r="AI61" s="118">
        <f t="shared" ref="AI61:BN61" si="84">ROUNDDOWN((DATEDIF(DATE(YEAR(AI6),MONTH(AI6),DAY(AI6)),DATE(YEAR(AI6),12,31),"D")/DATEDIF(AI6,AI7,"D"))*AI55,0)</f>
        <v>0</v>
      </c>
      <c r="AJ61" s="118">
        <f t="shared" si="84"/>
        <v>0</v>
      </c>
      <c r="AK61" s="118">
        <f t="shared" si="84"/>
        <v>0</v>
      </c>
      <c r="AL61" s="118">
        <f t="shared" si="84"/>
        <v>0</v>
      </c>
      <c r="AM61" s="118">
        <f t="shared" si="84"/>
        <v>0</v>
      </c>
      <c r="AN61" s="118">
        <f t="shared" si="84"/>
        <v>0</v>
      </c>
      <c r="AO61" s="118">
        <f t="shared" si="84"/>
        <v>0</v>
      </c>
      <c r="AP61" s="118">
        <f t="shared" si="84"/>
        <v>0</v>
      </c>
      <c r="AQ61" s="118">
        <f t="shared" si="84"/>
        <v>0</v>
      </c>
      <c r="AR61" s="118">
        <f t="shared" si="84"/>
        <v>0</v>
      </c>
      <c r="AS61" s="118">
        <f t="shared" si="84"/>
        <v>0</v>
      </c>
      <c r="AT61" s="118">
        <f t="shared" si="84"/>
        <v>0</v>
      </c>
      <c r="AU61" s="118">
        <f t="shared" si="84"/>
        <v>0</v>
      </c>
      <c r="AV61" s="118">
        <f t="shared" si="84"/>
        <v>0</v>
      </c>
      <c r="AW61" s="118">
        <f t="shared" si="84"/>
        <v>0</v>
      </c>
      <c r="AX61" s="118">
        <f t="shared" si="84"/>
        <v>0</v>
      </c>
      <c r="AY61" s="118">
        <f t="shared" si="84"/>
        <v>0</v>
      </c>
      <c r="AZ61" s="118">
        <f t="shared" si="84"/>
        <v>0</v>
      </c>
      <c r="BA61" s="118">
        <f t="shared" si="84"/>
        <v>0</v>
      </c>
      <c r="BB61" s="118">
        <f t="shared" si="84"/>
        <v>0</v>
      </c>
      <c r="BC61" s="118">
        <f t="shared" si="84"/>
        <v>0</v>
      </c>
      <c r="BD61" s="118">
        <f t="shared" si="84"/>
        <v>0</v>
      </c>
      <c r="BE61" s="118">
        <f t="shared" si="84"/>
        <v>0</v>
      </c>
      <c r="BF61" s="118">
        <f t="shared" si="84"/>
        <v>0</v>
      </c>
      <c r="BG61" s="118">
        <f t="shared" si="84"/>
        <v>0</v>
      </c>
      <c r="BH61" s="118">
        <f t="shared" si="84"/>
        <v>0</v>
      </c>
      <c r="BI61" s="118">
        <f t="shared" si="84"/>
        <v>0</v>
      </c>
      <c r="BJ61" s="118">
        <f t="shared" si="84"/>
        <v>0</v>
      </c>
      <c r="BK61" s="118">
        <f t="shared" si="84"/>
        <v>0</v>
      </c>
      <c r="BL61" s="118">
        <f t="shared" si="84"/>
        <v>0</v>
      </c>
      <c r="BM61" s="118">
        <f t="shared" si="84"/>
        <v>0</v>
      </c>
      <c r="BN61" s="118">
        <f t="shared" si="84"/>
        <v>0</v>
      </c>
      <c r="BO61" s="118">
        <f t="shared" ref="BO61:CY61" si="85">ROUNDDOWN((DATEDIF(DATE(YEAR(BO6),MONTH(BO6),DAY(BO6)),DATE(YEAR(BO6),12,31),"D")/DATEDIF(BO6,BO7,"D"))*BO55,0)</f>
        <v>0</v>
      </c>
      <c r="BP61" s="118">
        <f t="shared" si="85"/>
        <v>0</v>
      </c>
      <c r="BQ61" s="118">
        <f t="shared" si="85"/>
        <v>0</v>
      </c>
      <c r="BR61" s="118">
        <f t="shared" si="85"/>
        <v>0</v>
      </c>
      <c r="BS61" s="118">
        <f t="shared" si="85"/>
        <v>0</v>
      </c>
      <c r="BT61" s="118">
        <f t="shared" si="85"/>
        <v>0</v>
      </c>
      <c r="BU61" s="118">
        <f t="shared" si="85"/>
        <v>0</v>
      </c>
      <c r="BV61" s="118">
        <f t="shared" si="85"/>
        <v>0</v>
      </c>
      <c r="BW61" s="118">
        <f t="shared" si="85"/>
        <v>0</v>
      </c>
      <c r="BX61" s="118">
        <f t="shared" si="85"/>
        <v>0</v>
      </c>
      <c r="BY61" s="118">
        <f t="shared" si="85"/>
        <v>0</v>
      </c>
      <c r="BZ61" s="118">
        <f t="shared" si="85"/>
        <v>0</v>
      </c>
      <c r="CA61" s="118">
        <f t="shared" si="85"/>
        <v>0</v>
      </c>
      <c r="CB61" s="118">
        <f t="shared" si="85"/>
        <v>0</v>
      </c>
      <c r="CC61" s="118">
        <f t="shared" si="85"/>
        <v>0</v>
      </c>
      <c r="CD61" s="118">
        <f t="shared" si="85"/>
        <v>0</v>
      </c>
      <c r="CE61" s="118">
        <f t="shared" si="85"/>
        <v>0</v>
      </c>
      <c r="CF61" s="118">
        <f t="shared" si="85"/>
        <v>0</v>
      </c>
      <c r="CG61" s="118">
        <f t="shared" si="85"/>
        <v>0</v>
      </c>
      <c r="CH61" s="118">
        <f t="shared" si="85"/>
        <v>0</v>
      </c>
      <c r="CI61" s="118">
        <f t="shared" si="85"/>
        <v>0</v>
      </c>
      <c r="CJ61" s="118">
        <f t="shared" si="85"/>
        <v>0</v>
      </c>
      <c r="CK61" s="118">
        <f t="shared" si="85"/>
        <v>0</v>
      </c>
      <c r="CL61" s="118">
        <f t="shared" si="85"/>
        <v>0</v>
      </c>
      <c r="CM61" s="118">
        <f t="shared" si="85"/>
        <v>0</v>
      </c>
      <c r="CN61" s="118">
        <f t="shared" si="85"/>
        <v>0</v>
      </c>
      <c r="CO61" s="118">
        <f t="shared" si="85"/>
        <v>0</v>
      </c>
      <c r="CP61" s="118">
        <f t="shared" si="85"/>
        <v>0</v>
      </c>
      <c r="CQ61" s="118">
        <f t="shared" si="85"/>
        <v>0</v>
      </c>
      <c r="CR61" s="118">
        <f t="shared" si="85"/>
        <v>0</v>
      </c>
      <c r="CS61" s="118">
        <f t="shared" si="85"/>
        <v>0</v>
      </c>
      <c r="CT61" s="118">
        <f t="shared" si="85"/>
        <v>0</v>
      </c>
      <c r="CU61" s="118">
        <f t="shared" si="85"/>
        <v>0</v>
      </c>
      <c r="CV61" s="118">
        <f t="shared" si="85"/>
        <v>0</v>
      </c>
      <c r="CW61" s="118">
        <f t="shared" si="85"/>
        <v>0</v>
      </c>
      <c r="CX61" s="118">
        <f t="shared" si="85"/>
        <v>0</v>
      </c>
      <c r="CY61" s="118" t="e">
        <f t="shared" si="85"/>
        <v>#DIV/0!</v>
      </c>
      <c r="CZ61" s="136"/>
      <c r="DA61" s="98"/>
      <c r="DB61" s="98"/>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row>
    <row r="62" spans="1:193" s="111" customFormat="1" ht="29.25" customHeight="1" x14ac:dyDescent="0.3">
      <c r="A62" s="112" t="s">
        <v>126</v>
      </c>
      <c r="B62" s="113"/>
      <c r="C62" s="114" t="str">
        <f t="shared" ref="C62:AH62" si="86">IF(DATEDIF(C6,C7,"d")&gt;INT(DATEDIF(DATE(YEAR(C6),MONTH(C6),DAY(C6)),DATE(YEAR(C6),12,31),"D")),C59+1,"NA")</f>
        <v>NA</v>
      </c>
      <c r="D62" s="114" t="str">
        <f t="shared" si="86"/>
        <v>NA</v>
      </c>
      <c r="E62" s="114" t="str">
        <f t="shared" si="86"/>
        <v>NA</v>
      </c>
      <c r="F62" s="114" t="str">
        <f t="shared" si="86"/>
        <v>NA</v>
      </c>
      <c r="G62" s="114" t="str">
        <f t="shared" si="86"/>
        <v>NA</v>
      </c>
      <c r="H62" s="114" t="str">
        <f t="shared" si="86"/>
        <v>NA</v>
      </c>
      <c r="I62" s="114" t="str">
        <f t="shared" si="86"/>
        <v>NA</v>
      </c>
      <c r="J62" s="114" t="str">
        <f t="shared" si="86"/>
        <v>NA</v>
      </c>
      <c r="K62" s="114" t="str">
        <f t="shared" si="86"/>
        <v>NA</v>
      </c>
      <c r="L62" s="114" t="str">
        <f t="shared" si="86"/>
        <v>NA</v>
      </c>
      <c r="M62" s="114" t="str">
        <f t="shared" si="86"/>
        <v>NA</v>
      </c>
      <c r="N62" s="114" t="str">
        <f t="shared" si="86"/>
        <v>NA</v>
      </c>
      <c r="O62" s="114" t="str">
        <f t="shared" si="86"/>
        <v>NA</v>
      </c>
      <c r="P62" s="114" t="str">
        <f t="shared" si="86"/>
        <v>NA</v>
      </c>
      <c r="Q62" s="114" t="str">
        <f t="shared" si="86"/>
        <v>NA</v>
      </c>
      <c r="R62" s="114" t="str">
        <f t="shared" si="86"/>
        <v>NA</v>
      </c>
      <c r="S62" s="114" t="str">
        <f t="shared" si="86"/>
        <v>NA</v>
      </c>
      <c r="T62" s="114" t="str">
        <f t="shared" si="86"/>
        <v>NA</v>
      </c>
      <c r="U62" s="114" t="str">
        <f t="shared" si="86"/>
        <v>NA</v>
      </c>
      <c r="V62" s="114" t="str">
        <f t="shared" si="86"/>
        <v>NA</v>
      </c>
      <c r="W62" s="114" t="str">
        <f t="shared" si="86"/>
        <v>NA</v>
      </c>
      <c r="X62" s="114" t="str">
        <f t="shared" si="86"/>
        <v>NA</v>
      </c>
      <c r="Y62" s="114" t="str">
        <f t="shared" si="86"/>
        <v>NA</v>
      </c>
      <c r="Z62" s="114" t="str">
        <f t="shared" si="86"/>
        <v>NA</v>
      </c>
      <c r="AA62" s="114" t="str">
        <f t="shared" si="86"/>
        <v>NA</v>
      </c>
      <c r="AB62" s="114" t="str">
        <f t="shared" si="86"/>
        <v>NA</v>
      </c>
      <c r="AC62" s="114" t="str">
        <f t="shared" si="86"/>
        <v>NA</v>
      </c>
      <c r="AD62" s="114" t="str">
        <f t="shared" si="86"/>
        <v>NA</v>
      </c>
      <c r="AE62" s="114" t="str">
        <f t="shared" si="86"/>
        <v>NA</v>
      </c>
      <c r="AF62" s="114" t="str">
        <f t="shared" si="86"/>
        <v>NA</v>
      </c>
      <c r="AG62" s="114" t="str">
        <f t="shared" si="86"/>
        <v>NA</v>
      </c>
      <c r="AH62" s="114" t="str">
        <f t="shared" si="86"/>
        <v>NA</v>
      </c>
      <c r="AI62" s="114" t="str">
        <f t="shared" ref="AI62:BN62" si="87">IF(DATEDIF(AI6,AI7,"d")&gt;INT(DATEDIF(DATE(YEAR(AI6),MONTH(AI6),DAY(AI6)),DATE(YEAR(AI6),12,31),"D")),AI59+1,"NA")</f>
        <v>NA</v>
      </c>
      <c r="AJ62" s="114" t="str">
        <f t="shared" si="87"/>
        <v>NA</v>
      </c>
      <c r="AK62" s="114" t="str">
        <f t="shared" si="87"/>
        <v>NA</v>
      </c>
      <c r="AL62" s="114" t="str">
        <f t="shared" si="87"/>
        <v>NA</v>
      </c>
      <c r="AM62" s="114" t="str">
        <f t="shared" si="87"/>
        <v>NA</v>
      </c>
      <c r="AN62" s="114" t="str">
        <f t="shared" si="87"/>
        <v>NA</v>
      </c>
      <c r="AO62" s="114" t="str">
        <f t="shared" si="87"/>
        <v>NA</v>
      </c>
      <c r="AP62" s="114" t="str">
        <f t="shared" si="87"/>
        <v>NA</v>
      </c>
      <c r="AQ62" s="114" t="str">
        <f t="shared" si="87"/>
        <v>NA</v>
      </c>
      <c r="AR62" s="114" t="str">
        <f t="shared" si="87"/>
        <v>NA</v>
      </c>
      <c r="AS62" s="114" t="str">
        <f t="shared" si="87"/>
        <v>NA</v>
      </c>
      <c r="AT62" s="114" t="str">
        <f t="shared" si="87"/>
        <v>NA</v>
      </c>
      <c r="AU62" s="114" t="str">
        <f t="shared" si="87"/>
        <v>NA</v>
      </c>
      <c r="AV62" s="114" t="str">
        <f t="shared" si="87"/>
        <v>NA</v>
      </c>
      <c r="AW62" s="114" t="str">
        <f t="shared" si="87"/>
        <v>NA</v>
      </c>
      <c r="AX62" s="114" t="str">
        <f t="shared" si="87"/>
        <v>NA</v>
      </c>
      <c r="AY62" s="114" t="str">
        <f t="shared" si="87"/>
        <v>NA</v>
      </c>
      <c r="AZ62" s="114" t="str">
        <f t="shared" si="87"/>
        <v>NA</v>
      </c>
      <c r="BA62" s="114" t="str">
        <f t="shared" si="87"/>
        <v>NA</v>
      </c>
      <c r="BB62" s="114" t="str">
        <f t="shared" si="87"/>
        <v>NA</v>
      </c>
      <c r="BC62" s="114" t="str">
        <f t="shared" si="87"/>
        <v>NA</v>
      </c>
      <c r="BD62" s="114" t="str">
        <f t="shared" si="87"/>
        <v>NA</v>
      </c>
      <c r="BE62" s="114" t="str">
        <f t="shared" si="87"/>
        <v>NA</v>
      </c>
      <c r="BF62" s="114" t="str">
        <f t="shared" si="87"/>
        <v>NA</v>
      </c>
      <c r="BG62" s="114" t="str">
        <f t="shared" si="87"/>
        <v>NA</v>
      </c>
      <c r="BH62" s="114" t="str">
        <f t="shared" si="87"/>
        <v>NA</v>
      </c>
      <c r="BI62" s="114" t="str">
        <f t="shared" si="87"/>
        <v>NA</v>
      </c>
      <c r="BJ62" s="114" t="str">
        <f t="shared" si="87"/>
        <v>NA</v>
      </c>
      <c r="BK62" s="114" t="str">
        <f t="shared" si="87"/>
        <v>NA</v>
      </c>
      <c r="BL62" s="114" t="str">
        <f t="shared" si="87"/>
        <v>NA</v>
      </c>
      <c r="BM62" s="114" t="str">
        <f t="shared" si="87"/>
        <v>NA</v>
      </c>
      <c r="BN62" s="114" t="str">
        <f t="shared" si="87"/>
        <v>NA</v>
      </c>
      <c r="BO62" s="114" t="str">
        <f t="shared" ref="BO62:CY62" si="88">IF(DATEDIF(BO6,BO7,"d")&gt;INT(DATEDIF(DATE(YEAR(BO6),MONTH(BO6),DAY(BO6)),DATE(YEAR(BO6),12,31),"D")),BO59+1,"NA")</f>
        <v>NA</v>
      </c>
      <c r="BP62" s="114" t="str">
        <f t="shared" si="88"/>
        <v>NA</v>
      </c>
      <c r="BQ62" s="114" t="str">
        <f t="shared" si="88"/>
        <v>NA</v>
      </c>
      <c r="BR62" s="114" t="str">
        <f t="shared" si="88"/>
        <v>NA</v>
      </c>
      <c r="BS62" s="114" t="str">
        <f t="shared" si="88"/>
        <v>NA</v>
      </c>
      <c r="BT62" s="114" t="str">
        <f t="shared" si="88"/>
        <v>NA</v>
      </c>
      <c r="BU62" s="114" t="str">
        <f t="shared" si="88"/>
        <v>NA</v>
      </c>
      <c r="BV62" s="114" t="str">
        <f t="shared" si="88"/>
        <v>NA</v>
      </c>
      <c r="BW62" s="114" t="str">
        <f t="shared" si="88"/>
        <v>NA</v>
      </c>
      <c r="BX62" s="114" t="str">
        <f t="shared" si="88"/>
        <v>NA</v>
      </c>
      <c r="BY62" s="114" t="str">
        <f t="shared" si="88"/>
        <v>NA</v>
      </c>
      <c r="BZ62" s="114" t="str">
        <f t="shared" si="88"/>
        <v>NA</v>
      </c>
      <c r="CA62" s="114" t="str">
        <f t="shared" si="88"/>
        <v>NA</v>
      </c>
      <c r="CB62" s="114" t="str">
        <f t="shared" si="88"/>
        <v>NA</v>
      </c>
      <c r="CC62" s="114" t="str">
        <f t="shared" si="88"/>
        <v>NA</v>
      </c>
      <c r="CD62" s="114" t="str">
        <f t="shared" si="88"/>
        <v>NA</v>
      </c>
      <c r="CE62" s="114" t="str">
        <f t="shared" si="88"/>
        <v>NA</v>
      </c>
      <c r="CF62" s="114" t="str">
        <f t="shared" si="88"/>
        <v>NA</v>
      </c>
      <c r="CG62" s="114" t="str">
        <f t="shared" si="88"/>
        <v>NA</v>
      </c>
      <c r="CH62" s="114" t="str">
        <f t="shared" si="88"/>
        <v>NA</v>
      </c>
      <c r="CI62" s="114" t="str">
        <f t="shared" si="88"/>
        <v>NA</v>
      </c>
      <c r="CJ62" s="114" t="str">
        <f t="shared" si="88"/>
        <v>NA</v>
      </c>
      <c r="CK62" s="114" t="str">
        <f t="shared" si="88"/>
        <v>NA</v>
      </c>
      <c r="CL62" s="114" t="str">
        <f t="shared" si="88"/>
        <v>NA</v>
      </c>
      <c r="CM62" s="114" t="str">
        <f t="shared" si="88"/>
        <v>NA</v>
      </c>
      <c r="CN62" s="114" t="str">
        <f t="shared" si="88"/>
        <v>NA</v>
      </c>
      <c r="CO62" s="114" t="str">
        <f t="shared" si="88"/>
        <v>NA</v>
      </c>
      <c r="CP62" s="114" t="str">
        <f t="shared" si="88"/>
        <v>NA</v>
      </c>
      <c r="CQ62" s="114" t="str">
        <f t="shared" si="88"/>
        <v>NA</v>
      </c>
      <c r="CR62" s="114" t="str">
        <f t="shared" si="88"/>
        <v>NA</v>
      </c>
      <c r="CS62" s="114" t="str">
        <f t="shared" si="88"/>
        <v>NA</v>
      </c>
      <c r="CT62" s="114" t="str">
        <f t="shared" si="88"/>
        <v>NA</v>
      </c>
      <c r="CU62" s="114" t="str">
        <f t="shared" si="88"/>
        <v>NA</v>
      </c>
      <c r="CV62" s="114" t="str">
        <f t="shared" si="88"/>
        <v>NA</v>
      </c>
      <c r="CW62" s="114" t="str">
        <f t="shared" si="88"/>
        <v>NA</v>
      </c>
      <c r="CX62" s="114" t="str">
        <f t="shared" si="88"/>
        <v>NA</v>
      </c>
      <c r="CY62" s="119" t="str">
        <f t="shared" si="88"/>
        <v>NA</v>
      </c>
      <c r="CZ62" s="136"/>
      <c r="DA62" s="98"/>
      <c r="DB62" s="98"/>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row>
    <row r="63" spans="1:193" s="111" customFormat="1" ht="29.25" customHeight="1" x14ac:dyDescent="0.3">
      <c r="A63" s="117" t="s">
        <v>117</v>
      </c>
      <c r="B63" s="113"/>
      <c r="C63" s="120">
        <f t="shared" ref="C63:AH63" si="89">ROUNDDOWN((IF(C62&lt;&gt;"NA",MIN(YEARFRAC(C6,C7,3)*365-INT(DATEDIF(DATE(YEAR(C6),MONTH(C6),DAY(C6)),DATE(YEAR(C6),12,31),"D")),365)/(YEARFRAC(C6,C7,3)*365),0))*C56,0)</f>
        <v>0</v>
      </c>
      <c r="D63" s="120">
        <f t="shared" si="89"/>
        <v>0</v>
      </c>
      <c r="E63" s="120">
        <f t="shared" si="89"/>
        <v>0</v>
      </c>
      <c r="F63" s="120">
        <f t="shared" si="89"/>
        <v>0</v>
      </c>
      <c r="G63" s="120">
        <f t="shared" si="89"/>
        <v>0</v>
      </c>
      <c r="H63" s="120">
        <f t="shared" si="89"/>
        <v>0</v>
      </c>
      <c r="I63" s="120">
        <f t="shared" si="89"/>
        <v>0</v>
      </c>
      <c r="J63" s="120">
        <f t="shared" si="89"/>
        <v>0</v>
      </c>
      <c r="K63" s="120">
        <f t="shared" si="89"/>
        <v>0</v>
      </c>
      <c r="L63" s="120">
        <f t="shared" si="89"/>
        <v>0</v>
      </c>
      <c r="M63" s="120">
        <f t="shared" si="89"/>
        <v>0</v>
      </c>
      <c r="N63" s="120">
        <f t="shared" si="89"/>
        <v>0</v>
      </c>
      <c r="O63" s="120">
        <f t="shared" si="89"/>
        <v>0</v>
      </c>
      <c r="P63" s="120">
        <f t="shared" si="89"/>
        <v>0</v>
      </c>
      <c r="Q63" s="120">
        <f t="shared" si="89"/>
        <v>0</v>
      </c>
      <c r="R63" s="120">
        <f t="shared" si="89"/>
        <v>0</v>
      </c>
      <c r="S63" s="120">
        <f t="shared" si="89"/>
        <v>0</v>
      </c>
      <c r="T63" s="120">
        <f t="shared" si="89"/>
        <v>0</v>
      </c>
      <c r="U63" s="120">
        <f t="shared" si="89"/>
        <v>0</v>
      </c>
      <c r="V63" s="120">
        <f t="shared" si="89"/>
        <v>0</v>
      </c>
      <c r="W63" s="120">
        <f t="shared" si="89"/>
        <v>0</v>
      </c>
      <c r="X63" s="120">
        <f t="shared" si="89"/>
        <v>0</v>
      </c>
      <c r="Y63" s="120">
        <f t="shared" si="89"/>
        <v>0</v>
      </c>
      <c r="Z63" s="120">
        <f t="shared" si="89"/>
        <v>0</v>
      </c>
      <c r="AA63" s="120">
        <f t="shared" si="89"/>
        <v>0</v>
      </c>
      <c r="AB63" s="120">
        <f t="shared" si="89"/>
        <v>0</v>
      </c>
      <c r="AC63" s="120">
        <f t="shared" si="89"/>
        <v>0</v>
      </c>
      <c r="AD63" s="120">
        <f t="shared" si="89"/>
        <v>0</v>
      </c>
      <c r="AE63" s="120">
        <f t="shared" si="89"/>
        <v>0</v>
      </c>
      <c r="AF63" s="120">
        <f t="shared" si="89"/>
        <v>0</v>
      </c>
      <c r="AG63" s="120">
        <f t="shared" si="89"/>
        <v>0</v>
      </c>
      <c r="AH63" s="120">
        <f t="shared" si="89"/>
        <v>0</v>
      </c>
      <c r="AI63" s="120">
        <f t="shared" ref="AI63:BN63" si="90">ROUNDDOWN((IF(AI62&lt;&gt;"NA",MIN(YEARFRAC(AI6,AI7,3)*365-INT(DATEDIF(DATE(YEAR(AI6),MONTH(AI6),DAY(AI6)),DATE(YEAR(AI6),12,31),"D")),365)/(YEARFRAC(AI6,AI7,3)*365),0))*AI56,0)</f>
        <v>0</v>
      </c>
      <c r="AJ63" s="120">
        <f t="shared" si="90"/>
        <v>0</v>
      </c>
      <c r="AK63" s="120">
        <f t="shared" si="90"/>
        <v>0</v>
      </c>
      <c r="AL63" s="120">
        <f t="shared" si="90"/>
        <v>0</v>
      </c>
      <c r="AM63" s="120">
        <f t="shared" si="90"/>
        <v>0</v>
      </c>
      <c r="AN63" s="120">
        <f t="shared" si="90"/>
        <v>0</v>
      </c>
      <c r="AO63" s="120">
        <f t="shared" si="90"/>
        <v>0</v>
      </c>
      <c r="AP63" s="120">
        <f t="shared" si="90"/>
        <v>0</v>
      </c>
      <c r="AQ63" s="120">
        <f t="shared" si="90"/>
        <v>0</v>
      </c>
      <c r="AR63" s="120">
        <f t="shared" si="90"/>
        <v>0</v>
      </c>
      <c r="AS63" s="120">
        <f t="shared" si="90"/>
        <v>0</v>
      </c>
      <c r="AT63" s="120">
        <f t="shared" si="90"/>
        <v>0</v>
      </c>
      <c r="AU63" s="120">
        <f t="shared" si="90"/>
        <v>0</v>
      </c>
      <c r="AV63" s="120">
        <f t="shared" si="90"/>
        <v>0</v>
      </c>
      <c r="AW63" s="120">
        <f t="shared" si="90"/>
        <v>0</v>
      </c>
      <c r="AX63" s="120">
        <f t="shared" si="90"/>
        <v>0</v>
      </c>
      <c r="AY63" s="120">
        <f t="shared" si="90"/>
        <v>0</v>
      </c>
      <c r="AZ63" s="120">
        <f t="shared" si="90"/>
        <v>0</v>
      </c>
      <c r="BA63" s="120">
        <f t="shared" si="90"/>
        <v>0</v>
      </c>
      <c r="BB63" s="120">
        <f t="shared" si="90"/>
        <v>0</v>
      </c>
      <c r="BC63" s="120">
        <f t="shared" si="90"/>
        <v>0</v>
      </c>
      <c r="BD63" s="120">
        <f t="shared" si="90"/>
        <v>0</v>
      </c>
      <c r="BE63" s="120">
        <f t="shared" si="90"/>
        <v>0</v>
      </c>
      <c r="BF63" s="120">
        <f t="shared" si="90"/>
        <v>0</v>
      </c>
      <c r="BG63" s="120">
        <f t="shared" si="90"/>
        <v>0</v>
      </c>
      <c r="BH63" s="120">
        <f t="shared" si="90"/>
        <v>0</v>
      </c>
      <c r="BI63" s="120">
        <f t="shared" si="90"/>
        <v>0</v>
      </c>
      <c r="BJ63" s="120">
        <f t="shared" si="90"/>
        <v>0</v>
      </c>
      <c r="BK63" s="120">
        <f t="shared" si="90"/>
        <v>0</v>
      </c>
      <c r="BL63" s="120">
        <f t="shared" si="90"/>
        <v>0</v>
      </c>
      <c r="BM63" s="120">
        <f t="shared" si="90"/>
        <v>0</v>
      </c>
      <c r="BN63" s="120">
        <f t="shared" si="90"/>
        <v>0</v>
      </c>
      <c r="BO63" s="120">
        <f t="shared" ref="BO63:CT63" si="91">ROUNDDOWN((IF(BO62&lt;&gt;"NA",MIN(YEARFRAC(BO6,BO7,3)*365-INT(DATEDIF(DATE(YEAR(BO6),MONTH(BO6),DAY(BO6)),DATE(YEAR(BO6),12,31),"D")),365)/(YEARFRAC(BO6,BO7,3)*365),0))*BO56,0)</f>
        <v>0</v>
      </c>
      <c r="BP63" s="120">
        <f t="shared" si="91"/>
        <v>0</v>
      </c>
      <c r="BQ63" s="120">
        <f t="shared" si="91"/>
        <v>0</v>
      </c>
      <c r="BR63" s="120">
        <f t="shared" si="91"/>
        <v>0</v>
      </c>
      <c r="BS63" s="120">
        <f t="shared" si="91"/>
        <v>0</v>
      </c>
      <c r="BT63" s="120">
        <f t="shared" si="91"/>
        <v>0</v>
      </c>
      <c r="BU63" s="120">
        <f t="shared" si="91"/>
        <v>0</v>
      </c>
      <c r="BV63" s="120">
        <f t="shared" si="91"/>
        <v>0</v>
      </c>
      <c r="BW63" s="120">
        <f t="shared" si="91"/>
        <v>0</v>
      </c>
      <c r="BX63" s="120">
        <f t="shared" si="91"/>
        <v>0</v>
      </c>
      <c r="BY63" s="120">
        <f t="shared" si="91"/>
        <v>0</v>
      </c>
      <c r="BZ63" s="120">
        <f t="shared" si="91"/>
        <v>0</v>
      </c>
      <c r="CA63" s="120">
        <f t="shared" si="91"/>
        <v>0</v>
      </c>
      <c r="CB63" s="120">
        <f t="shared" si="91"/>
        <v>0</v>
      </c>
      <c r="CC63" s="120">
        <f t="shared" si="91"/>
        <v>0</v>
      </c>
      <c r="CD63" s="120">
        <f t="shared" si="91"/>
        <v>0</v>
      </c>
      <c r="CE63" s="120">
        <f t="shared" si="91"/>
        <v>0</v>
      </c>
      <c r="CF63" s="120">
        <f t="shared" si="91"/>
        <v>0</v>
      </c>
      <c r="CG63" s="120">
        <f t="shared" si="91"/>
        <v>0</v>
      </c>
      <c r="CH63" s="120">
        <f t="shared" si="91"/>
        <v>0</v>
      </c>
      <c r="CI63" s="120">
        <f t="shared" si="91"/>
        <v>0</v>
      </c>
      <c r="CJ63" s="120">
        <f t="shared" si="91"/>
        <v>0</v>
      </c>
      <c r="CK63" s="120">
        <f t="shared" si="91"/>
        <v>0</v>
      </c>
      <c r="CL63" s="120">
        <f t="shared" si="91"/>
        <v>0</v>
      </c>
      <c r="CM63" s="120">
        <f t="shared" si="91"/>
        <v>0</v>
      </c>
      <c r="CN63" s="120">
        <f t="shared" si="91"/>
        <v>0</v>
      </c>
      <c r="CO63" s="120">
        <f t="shared" si="91"/>
        <v>0</v>
      </c>
      <c r="CP63" s="120">
        <f t="shared" si="91"/>
        <v>0</v>
      </c>
      <c r="CQ63" s="120">
        <f t="shared" si="91"/>
        <v>0</v>
      </c>
      <c r="CR63" s="120">
        <f t="shared" si="91"/>
        <v>0</v>
      </c>
      <c r="CS63" s="120">
        <f t="shared" si="91"/>
        <v>0</v>
      </c>
      <c r="CT63" s="120">
        <f t="shared" si="91"/>
        <v>0</v>
      </c>
      <c r="CU63" s="120">
        <f t="shared" ref="CU63:CY63" si="92">ROUNDDOWN((IF(CU62&lt;&gt;"NA",MIN(YEARFRAC(CU6,CU7,3)*365-INT(DATEDIF(DATE(YEAR(CU6),MONTH(CU6),DAY(CU6)),DATE(YEAR(CU6),12,31),"D")),365)/(YEARFRAC(CU6,CU7,3)*365),0))*CU56,0)</f>
        <v>0</v>
      </c>
      <c r="CV63" s="120">
        <f t="shared" si="92"/>
        <v>0</v>
      </c>
      <c r="CW63" s="120">
        <f t="shared" si="92"/>
        <v>0</v>
      </c>
      <c r="CX63" s="120">
        <f t="shared" si="92"/>
        <v>0</v>
      </c>
      <c r="CY63" s="120">
        <f t="shared" si="92"/>
        <v>0</v>
      </c>
      <c r="CZ63" s="136"/>
      <c r="DA63" s="98"/>
      <c r="DB63" s="98"/>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row>
    <row r="64" spans="1:193" s="111" customFormat="1" ht="29.25" customHeight="1" x14ac:dyDescent="0.3">
      <c r="A64" s="117" t="s">
        <v>125</v>
      </c>
      <c r="B64" s="113"/>
      <c r="C64" s="120">
        <f t="shared" ref="C64:AH64" si="93">ROUNDDOWN((IF(C62&lt;&gt;"NA",MIN(YEARFRAC(C6,C7,3)*365-INT(DATEDIF(DATE(YEAR(C6),MONTH(C6),DAY(C6)),DATE(YEAR(C6),12,31),"D")),365)/(YEARFRAC(C6,C7,3)*365),0))*C55,0)</f>
        <v>0</v>
      </c>
      <c r="D64" s="120">
        <f t="shared" si="93"/>
        <v>0</v>
      </c>
      <c r="E64" s="120">
        <f t="shared" si="93"/>
        <v>0</v>
      </c>
      <c r="F64" s="120">
        <f t="shared" si="93"/>
        <v>0</v>
      </c>
      <c r="G64" s="120">
        <f t="shared" si="93"/>
        <v>0</v>
      </c>
      <c r="H64" s="120">
        <f t="shared" si="93"/>
        <v>0</v>
      </c>
      <c r="I64" s="120">
        <f t="shared" si="93"/>
        <v>0</v>
      </c>
      <c r="J64" s="120">
        <f t="shared" si="93"/>
        <v>0</v>
      </c>
      <c r="K64" s="120">
        <f t="shared" si="93"/>
        <v>0</v>
      </c>
      <c r="L64" s="120">
        <f t="shared" si="93"/>
        <v>0</v>
      </c>
      <c r="M64" s="120">
        <f t="shared" si="93"/>
        <v>0</v>
      </c>
      <c r="N64" s="120">
        <f t="shared" si="93"/>
        <v>0</v>
      </c>
      <c r="O64" s="120">
        <f t="shared" si="93"/>
        <v>0</v>
      </c>
      <c r="P64" s="120">
        <f t="shared" si="93"/>
        <v>0</v>
      </c>
      <c r="Q64" s="120">
        <f t="shared" si="93"/>
        <v>0</v>
      </c>
      <c r="R64" s="120">
        <f t="shared" si="93"/>
        <v>0</v>
      </c>
      <c r="S64" s="120">
        <f t="shared" si="93"/>
        <v>0</v>
      </c>
      <c r="T64" s="120">
        <f t="shared" si="93"/>
        <v>0</v>
      </c>
      <c r="U64" s="120">
        <f t="shared" si="93"/>
        <v>0</v>
      </c>
      <c r="V64" s="120">
        <f t="shared" si="93"/>
        <v>0</v>
      </c>
      <c r="W64" s="120">
        <f t="shared" si="93"/>
        <v>0</v>
      </c>
      <c r="X64" s="120">
        <f t="shared" si="93"/>
        <v>0</v>
      </c>
      <c r="Y64" s="120">
        <f t="shared" si="93"/>
        <v>0</v>
      </c>
      <c r="Z64" s="120">
        <f t="shared" si="93"/>
        <v>0</v>
      </c>
      <c r="AA64" s="120">
        <f t="shared" si="93"/>
        <v>0</v>
      </c>
      <c r="AB64" s="120">
        <f t="shared" si="93"/>
        <v>0</v>
      </c>
      <c r="AC64" s="120">
        <f t="shared" si="93"/>
        <v>0</v>
      </c>
      <c r="AD64" s="120">
        <f t="shared" si="93"/>
        <v>0</v>
      </c>
      <c r="AE64" s="120">
        <f t="shared" si="93"/>
        <v>0</v>
      </c>
      <c r="AF64" s="120">
        <f t="shared" si="93"/>
        <v>0</v>
      </c>
      <c r="AG64" s="120">
        <f t="shared" si="93"/>
        <v>0</v>
      </c>
      <c r="AH64" s="120">
        <f t="shared" si="93"/>
        <v>0</v>
      </c>
      <c r="AI64" s="120">
        <f t="shared" ref="AI64:BN64" si="94">ROUNDDOWN((IF(AI62&lt;&gt;"NA",MIN(YEARFRAC(AI6,AI7,3)*365-INT(DATEDIF(DATE(YEAR(AI6),MONTH(AI6),DAY(AI6)),DATE(YEAR(AI6),12,31),"D")),365)/(YEARFRAC(AI6,AI7,3)*365),0))*AI55,0)</f>
        <v>0</v>
      </c>
      <c r="AJ64" s="120">
        <f t="shared" si="94"/>
        <v>0</v>
      </c>
      <c r="AK64" s="120">
        <f t="shared" si="94"/>
        <v>0</v>
      </c>
      <c r="AL64" s="120">
        <f t="shared" si="94"/>
        <v>0</v>
      </c>
      <c r="AM64" s="120">
        <f t="shared" si="94"/>
        <v>0</v>
      </c>
      <c r="AN64" s="120">
        <f t="shared" si="94"/>
        <v>0</v>
      </c>
      <c r="AO64" s="120">
        <f t="shared" si="94"/>
        <v>0</v>
      </c>
      <c r="AP64" s="120">
        <f t="shared" si="94"/>
        <v>0</v>
      </c>
      <c r="AQ64" s="120">
        <f t="shared" si="94"/>
        <v>0</v>
      </c>
      <c r="AR64" s="120">
        <f t="shared" si="94"/>
        <v>0</v>
      </c>
      <c r="AS64" s="120">
        <f t="shared" si="94"/>
        <v>0</v>
      </c>
      <c r="AT64" s="120">
        <f t="shared" si="94"/>
        <v>0</v>
      </c>
      <c r="AU64" s="120">
        <f t="shared" si="94"/>
        <v>0</v>
      </c>
      <c r="AV64" s="120">
        <f t="shared" si="94"/>
        <v>0</v>
      </c>
      <c r="AW64" s="120">
        <f t="shared" si="94"/>
        <v>0</v>
      </c>
      <c r="AX64" s="120">
        <f t="shared" si="94"/>
        <v>0</v>
      </c>
      <c r="AY64" s="120">
        <f t="shared" si="94"/>
        <v>0</v>
      </c>
      <c r="AZ64" s="120">
        <f t="shared" si="94"/>
        <v>0</v>
      </c>
      <c r="BA64" s="120">
        <f t="shared" si="94"/>
        <v>0</v>
      </c>
      <c r="BB64" s="120">
        <f t="shared" si="94"/>
        <v>0</v>
      </c>
      <c r="BC64" s="120">
        <f t="shared" si="94"/>
        <v>0</v>
      </c>
      <c r="BD64" s="120">
        <f t="shared" si="94"/>
        <v>0</v>
      </c>
      <c r="BE64" s="120">
        <f t="shared" si="94"/>
        <v>0</v>
      </c>
      <c r="BF64" s="120">
        <f t="shared" si="94"/>
        <v>0</v>
      </c>
      <c r="BG64" s="120">
        <f t="shared" si="94"/>
        <v>0</v>
      </c>
      <c r="BH64" s="120">
        <f t="shared" si="94"/>
        <v>0</v>
      </c>
      <c r="BI64" s="120">
        <f t="shared" si="94"/>
        <v>0</v>
      </c>
      <c r="BJ64" s="120">
        <f t="shared" si="94"/>
        <v>0</v>
      </c>
      <c r="BK64" s="120">
        <f t="shared" si="94"/>
        <v>0</v>
      </c>
      <c r="BL64" s="120">
        <f t="shared" si="94"/>
        <v>0</v>
      </c>
      <c r="BM64" s="120">
        <f t="shared" si="94"/>
        <v>0</v>
      </c>
      <c r="BN64" s="120">
        <f t="shared" si="94"/>
        <v>0</v>
      </c>
      <c r="BO64" s="120">
        <f t="shared" ref="BO64:CY64" si="95">ROUNDDOWN((IF(BO62&lt;&gt;"NA",MIN(YEARFRAC(BO6,BO7,3)*365-INT(DATEDIF(DATE(YEAR(BO6),MONTH(BO6),DAY(BO6)),DATE(YEAR(BO6),12,31),"D")),365)/(YEARFRAC(BO6,BO7,3)*365),0))*BO55,0)</f>
        <v>0</v>
      </c>
      <c r="BP64" s="120">
        <f t="shared" si="95"/>
        <v>0</v>
      </c>
      <c r="BQ64" s="120">
        <f t="shared" si="95"/>
        <v>0</v>
      </c>
      <c r="BR64" s="120">
        <f t="shared" si="95"/>
        <v>0</v>
      </c>
      <c r="BS64" s="120">
        <f t="shared" si="95"/>
        <v>0</v>
      </c>
      <c r="BT64" s="120">
        <f t="shared" si="95"/>
        <v>0</v>
      </c>
      <c r="BU64" s="120">
        <f t="shared" si="95"/>
        <v>0</v>
      </c>
      <c r="BV64" s="120">
        <f t="shared" si="95"/>
        <v>0</v>
      </c>
      <c r="BW64" s="120">
        <f t="shared" si="95"/>
        <v>0</v>
      </c>
      <c r="BX64" s="120">
        <f t="shared" si="95"/>
        <v>0</v>
      </c>
      <c r="BY64" s="120">
        <f t="shared" si="95"/>
        <v>0</v>
      </c>
      <c r="BZ64" s="120">
        <f t="shared" si="95"/>
        <v>0</v>
      </c>
      <c r="CA64" s="120">
        <f t="shared" si="95"/>
        <v>0</v>
      </c>
      <c r="CB64" s="120">
        <f t="shared" si="95"/>
        <v>0</v>
      </c>
      <c r="CC64" s="120">
        <f t="shared" si="95"/>
        <v>0</v>
      </c>
      <c r="CD64" s="120">
        <f t="shared" si="95"/>
        <v>0</v>
      </c>
      <c r="CE64" s="120">
        <f t="shared" si="95"/>
        <v>0</v>
      </c>
      <c r="CF64" s="120">
        <f t="shared" si="95"/>
        <v>0</v>
      </c>
      <c r="CG64" s="120">
        <f t="shared" si="95"/>
        <v>0</v>
      </c>
      <c r="CH64" s="120">
        <f t="shared" si="95"/>
        <v>0</v>
      </c>
      <c r="CI64" s="120">
        <f t="shared" si="95"/>
        <v>0</v>
      </c>
      <c r="CJ64" s="120">
        <f t="shared" si="95"/>
        <v>0</v>
      </c>
      <c r="CK64" s="120">
        <f t="shared" si="95"/>
        <v>0</v>
      </c>
      <c r="CL64" s="120">
        <f t="shared" si="95"/>
        <v>0</v>
      </c>
      <c r="CM64" s="120">
        <f t="shared" si="95"/>
        <v>0</v>
      </c>
      <c r="CN64" s="120">
        <f t="shared" si="95"/>
        <v>0</v>
      </c>
      <c r="CO64" s="120">
        <f t="shared" si="95"/>
        <v>0</v>
      </c>
      <c r="CP64" s="120">
        <f t="shared" si="95"/>
        <v>0</v>
      </c>
      <c r="CQ64" s="120">
        <f t="shared" si="95"/>
        <v>0</v>
      </c>
      <c r="CR64" s="120">
        <f t="shared" si="95"/>
        <v>0</v>
      </c>
      <c r="CS64" s="120">
        <f t="shared" si="95"/>
        <v>0</v>
      </c>
      <c r="CT64" s="120">
        <f t="shared" si="95"/>
        <v>0</v>
      </c>
      <c r="CU64" s="120">
        <f t="shared" si="95"/>
        <v>0</v>
      </c>
      <c r="CV64" s="120">
        <f t="shared" si="95"/>
        <v>0</v>
      </c>
      <c r="CW64" s="120">
        <f t="shared" si="95"/>
        <v>0</v>
      </c>
      <c r="CX64" s="120">
        <f t="shared" si="95"/>
        <v>0</v>
      </c>
      <c r="CY64" s="120">
        <f t="shared" si="95"/>
        <v>0</v>
      </c>
      <c r="CZ64" s="121"/>
      <c r="DA64" s="98"/>
      <c r="DB64" s="98"/>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row>
    <row r="65" spans="1:193" s="34" customFormat="1" ht="29.25" customHeight="1" x14ac:dyDescent="0.3">
      <c r="A65" s="257"/>
      <c r="B65" s="257"/>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115"/>
      <c r="DB65" s="116"/>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row>
    <row r="66" spans="1:193" s="124" customFormat="1" x14ac:dyDescent="0.35">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3"/>
      <c r="BR66" s="153"/>
      <c r="BS66" s="153"/>
      <c r="BT66" s="153"/>
      <c r="BU66" s="153"/>
      <c r="BV66" s="153"/>
      <c r="BW66" s="153"/>
      <c r="BX66" s="153"/>
      <c r="BY66" s="153"/>
      <c r="BZ66" s="153"/>
      <c r="CA66" s="153"/>
      <c r="CB66" s="153"/>
      <c r="CC66" s="153"/>
      <c r="CD66" s="153"/>
      <c r="CE66" s="153"/>
      <c r="CF66" s="153"/>
      <c r="CG66" s="153"/>
      <c r="CH66" s="153"/>
      <c r="CI66" s="153"/>
      <c r="CJ66" s="153"/>
      <c r="CK66" s="153"/>
      <c r="CL66" s="153"/>
      <c r="CM66" s="153"/>
      <c r="CN66" s="153"/>
      <c r="CO66" s="153"/>
      <c r="CP66" s="153"/>
      <c r="CQ66" s="153"/>
      <c r="CR66" s="153"/>
      <c r="CS66" s="153"/>
      <c r="CT66" s="153"/>
      <c r="CU66" s="153"/>
      <c r="CV66" s="153"/>
      <c r="CW66" s="153"/>
      <c r="CX66" s="153"/>
      <c r="CY66" s="154"/>
      <c r="CZ66" s="126"/>
    </row>
    <row r="67" spans="1:193" s="124" customFormat="1" x14ac:dyDescent="0.35">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3"/>
      <c r="BT67" s="153"/>
      <c r="BU67" s="153"/>
      <c r="BV67" s="153"/>
      <c r="BW67" s="153"/>
      <c r="BX67" s="153"/>
      <c r="BY67" s="153"/>
      <c r="BZ67" s="153"/>
      <c r="CA67" s="153"/>
      <c r="CB67" s="153"/>
      <c r="CC67" s="153"/>
      <c r="CD67" s="153"/>
      <c r="CE67" s="153"/>
      <c r="CF67" s="153"/>
      <c r="CG67" s="153"/>
      <c r="CH67" s="153"/>
      <c r="CI67" s="153"/>
      <c r="CJ67" s="153"/>
      <c r="CK67" s="153"/>
      <c r="CL67" s="153"/>
      <c r="CM67" s="153"/>
      <c r="CN67" s="153"/>
      <c r="CO67" s="153"/>
      <c r="CP67" s="153"/>
      <c r="CQ67" s="153"/>
      <c r="CR67" s="153"/>
      <c r="CS67" s="153"/>
      <c r="CT67" s="153"/>
      <c r="CU67" s="153"/>
      <c r="CV67" s="153"/>
      <c r="CW67" s="153"/>
      <c r="CX67" s="153"/>
      <c r="CY67" s="153"/>
      <c r="CZ67" s="126"/>
    </row>
    <row r="68" spans="1:193" s="124" customFormat="1" x14ac:dyDescent="0.35">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3"/>
      <c r="BO68" s="153"/>
      <c r="BP68" s="153"/>
      <c r="BQ68" s="153"/>
      <c r="BR68" s="153"/>
      <c r="BS68" s="153"/>
      <c r="BT68" s="153"/>
      <c r="BU68" s="153"/>
      <c r="BV68" s="153"/>
      <c r="BW68" s="153"/>
      <c r="BX68" s="153"/>
      <c r="BY68" s="153"/>
      <c r="BZ68" s="153"/>
      <c r="CA68" s="153"/>
      <c r="CB68" s="153"/>
      <c r="CC68" s="153"/>
      <c r="CD68" s="153"/>
      <c r="CE68" s="153"/>
      <c r="CF68" s="153"/>
      <c r="CG68" s="153"/>
      <c r="CH68" s="153"/>
      <c r="CI68" s="153"/>
      <c r="CJ68" s="153"/>
      <c r="CK68" s="153"/>
      <c r="CL68" s="153"/>
      <c r="CM68" s="153"/>
      <c r="CN68" s="153"/>
      <c r="CO68" s="153"/>
      <c r="CP68" s="153"/>
      <c r="CQ68" s="153"/>
      <c r="CR68" s="153"/>
      <c r="CS68" s="153"/>
      <c r="CT68" s="153"/>
      <c r="CU68" s="153"/>
      <c r="CV68" s="153"/>
      <c r="CW68" s="153"/>
      <c r="CX68" s="153"/>
      <c r="CY68" s="153"/>
      <c r="CZ68" s="126"/>
    </row>
    <row r="69" spans="1:193" s="124" customFormat="1" x14ac:dyDescent="0.35">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3"/>
      <c r="BR69" s="153"/>
      <c r="BS69" s="153"/>
      <c r="BT69" s="153"/>
      <c r="BU69" s="153"/>
      <c r="BV69" s="153"/>
      <c r="BW69" s="153"/>
      <c r="BX69" s="153"/>
      <c r="BY69" s="153"/>
      <c r="BZ69" s="153"/>
      <c r="CA69" s="153"/>
      <c r="CB69" s="153"/>
      <c r="CC69" s="153"/>
      <c r="CD69" s="153"/>
      <c r="CE69" s="153"/>
      <c r="CF69" s="153"/>
      <c r="CG69" s="153"/>
      <c r="CH69" s="153"/>
      <c r="CI69" s="153"/>
      <c r="CJ69" s="153"/>
      <c r="CK69" s="153"/>
      <c r="CL69" s="153"/>
      <c r="CM69" s="153"/>
      <c r="CN69" s="153"/>
      <c r="CO69" s="153"/>
      <c r="CP69" s="153"/>
      <c r="CQ69" s="153"/>
      <c r="CR69" s="153"/>
      <c r="CS69" s="153"/>
      <c r="CT69" s="153"/>
      <c r="CU69" s="153"/>
      <c r="CV69" s="153"/>
      <c r="CW69" s="153"/>
      <c r="CX69" s="153"/>
      <c r="CY69" s="153"/>
      <c r="CZ69" s="126"/>
    </row>
    <row r="70" spans="1:193" s="124" customFormat="1" x14ac:dyDescent="0.35">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3"/>
      <c r="BP70" s="153"/>
      <c r="BQ70" s="153"/>
      <c r="BR70" s="153"/>
      <c r="BS70" s="153"/>
      <c r="BT70" s="153"/>
      <c r="BU70" s="153"/>
      <c r="BV70" s="153"/>
      <c r="BW70" s="153"/>
      <c r="BX70" s="153"/>
      <c r="BY70" s="153"/>
      <c r="BZ70" s="153"/>
      <c r="CA70" s="153"/>
      <c r="CB70" s="153"/>
      <c r="CC70" s="153"/>
      <c r="CD70" s="153"/>
      <c r="CE70" s="153"/>
      <c r="CF70" s="153"/>
      <c r="CG70" s="153"/>
      <c r="CH70" s="153"/>
      <c r="CI70" s="153"/>
      <c r="CJ70" s="153"/>
      <c r="CK70" s="153"/>
      <c r="CL70" s="153"/>
      <c r="CM70" s="153"/>
      <c r="CN70" s="153"/>
      <c r="CO70" s="153"/>
      <c r="CP70" s="153"/>
      <c r="CQ70" s="153"/>
      <c r="CR70" s="153"/>
      <c r="CS70" s="153"/>
      <c r="CT70" s="153"/>
      <c r="CU70" s="153"/>
      <c r="CV70" s="153"/>
      <c r="CW70" s="153"/>
      <c r="CX70" s="153"/>
      <c r="CY70" s="153"/>
      <c r="CZ70" s="126"/>
    </row>
    <row r="71" spans="1:193" s="124" customFormat="1" x14ac:dyDescent="0.35">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153"/>
      <c r="BD71" s="153"/>
      <c r="BE71" s="153"/>
      <c r="BF71" s="153"/>
      <c r="BG71" s="153"/>
      <c r="BH71" s="153"/>
      <c r="BI71" s="153"/>
      <c r="BJ71" s="153"/>
      <c r="BK71" s="153"/>
      <c r="BL71" s="153"/>
      <c r="BM71" s="153"/>
      <c r="BN71" s="153"/>
      <c r="BO71" s="153"/>
      <c r="BP71" s="153"/>
      <c r="BQ71" s="153"/>
      <c r="BR71" s="153"/>
      <c r="BS71" s="153"/>
      <c r="BT71" s="153"/>
      <c r="BU71" s="153"/>
      <c r="BV71" s="153"/>
      <c r="BW71" s="153"/>
      <c r="BX71" s="153"/>
      <c r="BY71" s="153"/>
      <c r="BZ71" s="153"/>
      <c r="CA71" s="153"/>
      <c r="CB71" s="153"/>
      <c r="CC71" s="153"/>
      <c r="CD71" s="153"/>
      <c r="CE71" s="153"/>
      <c r="CF71" s="153"/>
      <c r="CG71" s="153"/>
      <c r="CH71" s="153"/>
      <c r="CI71" s="153"/>
      <c r="CJ71" s="153"/>
      <c r="CK71" s="153"/>
      <c r="CL71" s="153"/>
      <c r="CM71" s="153"/>
      <c r="CN71" s="153"/>
      <c r="CO71" s="153"/>
      <c r="CP71" s="153"/>
      <c r="CQ71" s="153"/>
      <c r="CR71" s="153"/>
      <c r="CS71" s="153"/>
      <c r="CT71" s="153"/>
      <c r="CU71" s="153"/>
      <c r="CV71" s="153"/>
      <c r="CW71" s="153"/>
      <c r="CX71" s="153"/>
      <c r="CY71" s="153"/>
      <c r="CZ71" s="126"/>
    </row>
    <row r="72" spans="1:193" s="124" customFormat="1" x14ac:dyDescent="0.35">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3"/>
      <c r="BR72" s="153"/>
      <c r="BS72" s="153"/>
      <c r="BT72" s="153"/>
      <c r="BU72" s="153"/>
      <c r="BV72" s="153"/>
      <c r="BW72" s="153"/>
      <c r="BX72" s="153"/>
      <c r="BY72" s="153"/>
      <c r="BZ72" s="153"/>
      <c r="CA72" s="153"/>
      <c r="CB72" s="153"/>
      <c r="CC72" s="153"/>
      <c r="CD72" s="153"/>
      <c r="CE72" s="153"/>
      <c r="CF72" s="153"/>
      <c r="CG72" s="153"/>
      <c r="CH72" s="153"/>
      <c r="CI72" s="153"/>
      <c r="CJ72" s="153"/>
      <c r="CK72" s="153"/>
      <c r="CL72" s="153"/>
      <c r="CM72" s="153"/>
      <c r="CN72" s="153"/>
      <c r="CO72" s="153"/>
      <c r="CP72" s="153"/>
      <c r="CQ72" s="153"/>
      <c r="CR72" s="153"/>
      <c r="CS72" s="153"/>
      <c r="CT72" s="153"/>
      <c r="CU72" s="153"/>
      <c r="CV72" s="153"/>
      <c r="CW72" s="153"/>
      <c r="CX72" s="153"/>
      <c r="CY72" s="153"/>
      <c r="CZ72" s="126"/>
    </row>
    <row r="73" spans="1:193" s="124" customFormat="1" x14ac:dyDescent="0.35">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I73" s="153"/>
      <c r="BJ73" s="153"/>
      <c r="BK73" s="153"/>
      <c r="BL73" s="153"/>
      <c r="BM73" s="153"/>
      <c r="BN73" s="153"/>
      <c r="BO73" s="153"/>
      <c r="BP73" s="153"/>
      <c r="BQ73" s="153"/>
      <c r="BR73" s="153"/>
      <c r="BS73" s="153"/>
      <c r="BT73" s="153"/>
      <c r="BU73" s="153"/>
      <c r="BV73" s="153"/>
      <c r="BW73" s="153"/>
      <c r="BX73" s="153"/>
      <c r="BY73" s="153"/>
      <c r="BZ73" s="153"/>
      <c r="CA73" s="153"/>
      <c r="CB73" s="153"/>
      <c r="CC73" s="153"/>
      <c r="CD73" s="153"/>
      <c r="CE73" s="153"/>
      <c r="CF73" s="153"/>
      <c r="CG73" s="153"/>
      <c r="CH73" s="153"/>
      <c r="CI73" s="153"/>
      <c r="CJ73" s="153"/>
      <c r="CK73" s="153"/>
      <c r="CL73" s="153"/>
      <c r="CM73" s="153"/>
      <c r="CN73" s="153"/>
      <c r="CO73" s="153"/>
      <c r="CP73" s="153"/>
      <c r="CQ73" s="153"/>
      <c r="CR73" s="153"/>
      <c r="CS73" s="153"/>
      <c r="CT73" s="153"/>
      <c r="CU73" s="153"/>
      <c r="CV73" s="153"/>
      <c r="CW73" s="153"/>
      <c r="CX73" s="153"/>
      <c r="CY73" s="153"/>
      <c r="CZ73" s="126"/>
    </row>
    <row r="74" spans="1:193" s="124" customFormat="1" x14ac:dyDescent="0.35">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c r="BG74" s="153"/>
      <c r="BH74" s="153"/>
      <c r="BI74" s="153"/>
      <c r="BJ74" s="153"/>
      <c r="BK74" s="153"/>
      <c r="BL74" s="153"/>
      <c r="BM74" s="153"/>
      <c r="BN74" s="153"/>
      <c r="BO74" s="153"/>
      <c r="BP74" s="153"/>
      <c r="BQ74" s="153"/>
      <c r="BR74" s="153"/>
      <c r="BS74" s="153"/>
      <c r="BT74" s="153"/>
      <c r="BU74" s="153"/>
      <c r="BV74" s="153"/>
      <c r="BW74" s="153"/>
      <c r="BX74" s="153"/>
      <c r="BY74" s="153"/>
      <c r="BZ74" s="153"/>
      <c r="CA74" s="153"/>
      <c r="CB74" s="153"/>
      <c r="CC74" s="153"/>
      <c r="CD74" s="153"/>
      <c r="CE74" s="153"/>
      <c r="CF74" s="153"/>
      <c r="CG74" s="153"/>
      <c r="CH74" s="153"/>
      <c r="CI74" s="153"/>
      <c r="CJ74" s="153"/>
      <c r="CK74" s="153"/>
      <c r="CL74" s="153"/>
      <c r="CM74" s="153"/>
      <c r="CN74" s="153"/>
      <c r="CO74" s="153"/>
      <c r="CP74" s="153"/>
      <c r="CQ74" s="153"/>
      <c r="CR74" s="153"/>
      <c r="CS74" s="153"/>
      <c r="CT74" s="153"/>
      <c r="CU74" s="153"/>
      <c r="CV74" s="153"/>
      <c r="CW74" s="153"/>
      <c r="CX74" s="153"/>
      <c r="CY74" s="153"/>
      <c r="CZ74" s="126"/>
    </row>
    <row r="75" spans="1:193" s="124" customFormat="1" x14ac:dyDescent="0.35">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c r="BG75" s="153"/>
      <c r="BH75" s="153"/>
      <c r="BI75" s="153"/>
      <c r="BJ75" s="153"/>
      <c r="BK75" s="153"/>
      <c r="BL75" s="153"/>
      <c r="BM75" s="153"/>
      <c r="BN75" s="153"/>
      <c r="BO75" s="153"/>
      <c r="BP75" s="153"/>
      <c r="BQ75" s="153"/>
      <c r="BR75" s="153"/>
      <c r="BS75" s="153"/>
      <c r="BT75" s="153"/>
      <c r="BU75" s="153"/>
      <c r="BV75" s="153"/>
      <c r="BW75" s="153"/>
      <c r="BX75" s="153"/>
      <c r="BY75" s="153"/>
      <c r="BZ75" s="153"/>
      <c r="CA75" s="153"/>
      <c r="CB75" s="153"/>
      <c r="CC75" s="153"/>
      <c r="CD75" s="153"/>
      <c r="CE75" s="153"/>
      <c r="CF75" s="153"/>
      <c r="CG75" s="153"/>
      <c r="CH75" s="153"/>
      <c r="CI75" s="153"/>
      <c r="CJ75" s="153"/>
      <c r="CK75" s="153"/>
      <c r="CL75" s="153"/>
      <c r="CM75" s="153"/>
      <c r="CN75" s="153"/>
      <c r="CO75" s="153"/>
      <c r="CP75" s="153"/>
      <c r="CQ75" s="153"/>
      <c r="CR75" s="153"/>
      <c r="CS75" s="153"/>
      <c r="CT75" s="153"/>
      <c r="CU75" s="153"/>
      <c r="CV75" s="153"/>
      <c r="CW75" s="153"/>
      <c r="CX75" s="153"/>
      <c r="CY75" s="153"/>
      <c r="CZ75" s="126"/>
    </row>
    <row r="76" spans="1:193" s="124" customFormat="1" x14ac:dyDescent="0.35">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53"/>
      <c r="BJ76" s="153"/>
      <c r="BK76" s="153"/>
      <c r="BL76" s="153"/>
      <c r="BM76" s="153"/>
      <c r="BN76" s="153"/>
      <c r="BO76" s="153"/>
      <c r="BP76" s="153"/>
      <c r="BQ76" s="153"/>
      <c r="BR76" s="153"/>
      <c r="BS76" s="153"/>
      <c r="BT76" s="153"/>
      <c r="BU76" s="153"/>
      <c r="BV76" s="153"/>
      <c r="BW76" s="153"/>
      <c r="BX76" s="153"/>
      <c r="BY76" s="153"/>
      <c r="BZ76" s="153"/>
      <c r="CA76" s="153"/>
      <c r="CB76" s="153"/>
      <c r="CC76" s="153"/>
      <c r="CD76" s="153"/>
      <c r="CE76" s="153"/>
      <c r="CF76" s="153"/>
      <c r="CG76" s="153"/>
      <c r="CH76" s="153"/>
      <c r="CI76" s="153"/>
      <c r="CJ76" s="153"/>
      <c r="CK76" s="153"/>
      <c r="CL76" s="153"/>
      <c r="CM76" s="153"/>
      <c r="CN76" s="153"/>
      <c r="CO76" s="153"/>
      <c r="CP76" s="153"/>
      <c r="CQ76" s="153"/>
      <c r="CR76" s="153"/>
      <c r="CS76" s="153"/>
      <c r="CT76" s="153"/>
      <c r="CU76" s="153"/>
      <c r="CV76" s="153"/>
      <c r="CW76" s="153"/>
      <c r="CX76" s="153"/>
      <c r="CY76" s="153"/>
      <c r="CZ76" s="126"/>
    </row>
    <row r="77" spans="1:193" s="124" customFormat="1" x14ac:dyDescent="0.35">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3"/>
      <c r="BL77" s="153"/>
      <c r="BM77" s="153"/>
      <c r="BN77" s="153"/>
      <c r="BO77" s="153"/>
      <c r="BP77" s="153"/>
      <c r="BQ77" s="153"/>
      <c r="BR77" s="153"/>
      <c r="BS77" s="153"/>
      <c r="BT77" s="153"/>
      <c r="BU77" s="153"/>
      <c r="BV77" s="153"/>
      <c r="BW77" s="153"/>
      <c r="BX77" s="153"/>
      <c r="BY77" s="153"/>
      <c r="BZ77" s="153"/>
      <c r="CA77" s="153"/>
      <c r="CB77" s="153"/>
      <c r="CC77" s="153"/>
      <c r="CD77" s="153"/>
      <c r="CE77" s="153"/>
      <c r="CF77" s="153"/>
      <c r="CG77" s="153"/>
      <c r="CH77" s="153"/>
      <c r="CI77" s="153"/>
      <c r="CJ77" s="153"/>
      <c r="CK77" s="153"/>
      <c r="CL77" s="153"/>
      <c r="CM77" s="153"/>
      <c r="CN77" s="153"/>
      <c r="CO77" s="153"/>
      <c r="CP77" s="153"/>
      <c r="CQ77" s="153"/>
      <c r="CR77" s="153"/>
      <c r="CS77" s="153"/>
      <c r="CT77" s="153"/>
      <c r="CU77" s="153"/>
      <c r="CV77" s="153"/>
      <c r="CW77" s="153"/>
      <c r="CX77" s="153"/>
      <c r="CY77" s="153"/>
      <c r="CZ77" s="126"/>
    </row>
    <row r="78" spans="1:193" s="124" customFormat="1" x14ac:dyDescent="0.35">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3"/>
      <c r="BG78" s="153"/>
      <c r="BH78" s="153"/>
      <c r="BI78" s="153"/>
      <c r="BJ78" s="153"/>
      <c r="BK78" s="153"/>
      <c r="BL78" s="153"/>
      <c r="BM78" s="153"/>
      <c r="BN78" s="153"/>
      <c r="BO78" s="153"/>
      <c r="BP78" s="153"/>
      <c r="BQ78" s="153"/>
      <c r="BR78" s="153"/>
      <c r="BS78" s="153"/>
      <c r="BT78" s="153"/>
      <c r="BU78" s="153"/>
      <c r="BV78" s="153"/>
      <c r="BW78" s="153"/>
      <c r="BX78" s="153"/>
      <c r="BY78" s="153"/>
      <c r="BZ78" s="153"/>
      <c r="CA78" s="153"/>
      <c r="CB78" s="153"/>
      <c r="CC78" s="153"/>
      <c r="CD78" s="153"/>
      <c r="CE78" s="153"/>
      <c r="CF78" s="153"/>
      <c r="CG78" s="153"/>
      <c r="CH78" s="153"/>
      <c r="CI78" s="153"/>
      <c r="CJ78" s="153"/>
      <c r="CK78" s="153"/>
      <c r="CL78" s="153"/>
      <c r="CM78" s="153"/>
      <c r="CN78" s="153"/>
      <c r="CO78" s="153"/>
      <c r="CP78" s="153"/>
      <c r="CQ78" s="153"/>
      <c r="CR78" s="153"/>
      <c r="CS78" s="153"/>
      <c r="CT78" s="153"/>
      <c r="CU78" s="153"/>
      <c r="CV78" s="153"/>
      <c r="CW78" s="153"/>
      <c r="CX78" s="153"/>
      <c r="CY78" s="153"/>
      <c r="CZ78" s="126"/>
    </row>
    <row r="79" spans="1:193" s="124" customFormat="1" x14ac:dyDescent="0.35">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3"/>
      <c r="BR79" s="153"/>
      <c r="BS79" s="153"/>
      <c r="BT79" s="153"/>
      <c r="BU79" s="153"/>
      <c r="BV79" s="153"/>
      <c r="BW79" s="153"/>
      <c r="BX79" s="153"/>
      <c r="BY79" s="153"/>
      <c r="BZ79" s="153"/>
      <c r="CA79" s="153"/>
      <c r="CB79" s="153"/>
      <c r="CC79" s="153"/>
      <c r="CD79" s="153"/>
      <c r="CE79" s="153"/>
      <c r="CF79" s="153"/>
      <c r="CG79" s="153"/>
      <c r="CH79" s="153"/>
      <c r="CI79" s="153"/>
      <c r="CJ79" s="153"/>
      <c r="CK79" s="153"/>
      <c r="CL79" s="153"/>
      <c r="CM79" s="153"/>
      <c r="CN79" s="153"/>
      <c r="CO79" s="153"/>
      <c r="CP79" s="153"/>
      <c r="CQ79" s="153"/>
      <c r="CR79" s="153"/>
      <c r="CS79" s="153"/>
      <c r="CT79" s="153"/>
      <c r="CU79" s="153"/>
      <c r="CV79" s="153"/>
      <c r="CW79" s="153"/>
      <c r="CX79" s="153"/>
      <c r="CY79" s="153"/>
      <c r="CZ79" s="126"/>
    </row>
    <row r="80" spans="1:193" s="124" customFormat="1" x14ac:dyDescent="0.35">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3"/>
      <c r="BO80" s="153"/>
      <c r="BP80" s="153"/>
      <c r="BQ80" s="153"/>
      <c r="BR80" s="153"/>
      <c r="BS80" s="153"/>
      <c r="BT80" s="153"/>
      <c r="BU80" s="153"/>
      <c r="BV80" s="153"/>
      <c r="BW80" s="153"/>
      <c r="BX80" s="153"/>
      <c r="BY80" s="153"/>
      <c r="BZ80" s="153"/>
      <c r="CA80" s="153"/>
      <c r="CB80" s="153"/>
      <c r="CC80" s="153"/>
      <c r="CD80" s="153"/>
      <c r="CE80" s="153"/>
      <c r="CF80" s="153"/>
      <c r="CG80" s="153"/>
      <c r="CH80" s="153"/>
      <c r="CI80" s="153"/>
      <c r="CJ80" s="153"/>
      <c r="CK80" s="153"/>
      <c r="CL80" s="153"/>
      <c r="CM80" s="153"/>
      <c r="CN80" s="153"/>
      <c r="CO80" s="153"/>
      <c r="CP80" s="153"/>
      <c r="CQ80" s="153"/>
      <c r="CR80" s="153"/>
      <c r="CS80" s="153"/>
      <c r="CT80" s="153"/>
      <c r="CU80" s="153"/>
      <c r="CV80" s="153"/>
      <c r="CW80" s="153"/>
      <c r="CX80" s="153"/>
      <c r="CY80" s="153"/>
      <c r="CZ80" s="126"/>
    </row>
    <row r="81" spans="1:104" s="124" customFormat="1" x14ac:dyDescent="0.35">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3"/>
      <c r="BR81" s="153"/>
      <c r="BS81" s="153"/>
      <c r="BT81" s="153"/>
      <c r="BU81" s="153"/>
      <c r="BV81" s="153"/>
      <c r="BW81" s="153"/>
      <c r="BX81" s="153"/>
      <c r="BY81" s="153"/>
      <c r="BZ81" s="153"/>
      <c r="CA81" s="153"/>
      <c r="CB81" s="153"/>
      <c r="CC81" s="153"/>
      <c r="CD81" s="153"/>
      <c r="CE81" s="153"/>
      <c r="CF81" s="153"/>
      <c r="CG81" s="153"/>
      <c r="CH81" s="153"/>
      <c r="CI81" s="153"/>
      <c r="CJ81" s="153"/>
      <c r="CK81" s="153"/>
      <c r="CL81" s="153"/>
      <c r="CM81" s="153"/>
      <c r="CN81" s="153"/>
      <c r="CO81" s="153"/>
      <c r="CP81" s="153"/>
      <c r="CQ81" s="153"/>
      <c r="CR81" s="153"/>
      <c r="CS81" s="153"/>
      <c r="CT81" s="153"/>
      <c r="CU81" s="153"/>
      <c r="CV81" s="153"/>
      <c r="CW81" s="153"/>
      <c r="CX81" s="153"/>
      <c r="CY81" s="153"/>
      <c r="CZ81" s="126"/>
    </row>
    <row r="82" spans="1:104" s="124" customFormat="1" x14ac:dyDescent="0.35">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c r="BX82" s="153"/>
      <c r="BY82" s="153"/>
      <c r="BZ82" s="153"/>
      <c r="CA82" s="153"/>
      <c r="CB82" s="153"/>
      <c r="CC82" s="153"/>
      <c r="CD82" s="153"/>
      <c r="CE82" s="153"/>
      <c r="CF82" s="153"/>
      <c r="CG82" s="153"/>
      <c r="CH82" s="153"/>
      <c r="CI82" s="153"/>
      <c r="CJ82" s="153"/>
      <c r="CK82" s="153"/>
      <c r="CL82" s="153"/>
      <c r="CM82" s="153"/>
      <c r="CN82" s="153"/>
      <c r="CO82" s="153"/>
      <c r="CP82" s="153"/>
      <c r="CQ82" s="153"/>
      <c r="CR82" s="153"/>
      <c r="CS82" s="153"/>
      <c r="CT82" s="153"/>
      <c r="CU82" s="153"/>
      <c r="CV82" s="153"/>
      <c r="CW82" s="153"/>
      <c r="CX82" s="153"/>
      <c r="CY82" s="153"/>
      <c r="CZ82" s="126"/>
    </row>
    <row r="83" spans="1:104" s="124" customFormat="1" x14ac:dyDescent="0.35">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53"/>
      <c r="BT83" s="153"/>
      <c r="BU83" s="153"/>
      <c r="BV83" s="153"/>
      <c r="BW83" s="153"/>
      <c r="BX83" s="153"/>
      <c r="BY83" s="153"/>
      <c r="BZ83" s="153"/>
      <c r="CA83" s="153"/>
      <c r="CB83" s="153"/>
      <c r="CC83" s="153"/>
      <c r="CD83" s="153"/>
      <c r="CE83" s="153"/>
      <c r="CF83" s="153"/>
      <c r="CG83" s="153"/>
      <c r="CH83" s="153"/>
      <c r="CI83" s="153"/>
      <c r="CJ83" s="153"/>
      <c r="CK83" s="153"/>
      <c r="CL83" s="153"/>
      <c r="CM83" s="153"/>
      <c r="CN83" s="153"/>
      <c r="CO83" s="153"/>
      <c r="CP83" s="153"/>
      <c r="CQ83" s="153"/>
      <c r="CR83" s="153"/>
      <c r="CS83" s="153"/>
      <c r="CT83" s="153"/>
      <c r="CU83" s="153"/>
      <c r="CV83" s="153"/>
      <c r="CW83" s="153"/>
      <c r="CX83" s="153"/>
      <c r="CY83" s="153"/>
      <c r="CZ83" s="126"/>
    </row>
    <row r="84" spans="1:104" s="124" customFormat="1" x14ac:dyDescent="0.35">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53"/>
      <c r="BR84" s="153"/>
      <c r="BS84" s="153"/>
      <c r="BT84" s="153"/>
      <c r="BU84" s="153"/>
      <c r="BV84" s="153"/>
      <c r="BW84" s="153"/>
      <c r="BX84" s="153"/>
      <c r="BY84" s="153"/>
      <c r="BZ84" s="153"/>
      <c r="CA84" s="153"/>
      <c r="CB84" s="153"/>
      <c r="CC84" s="153"/>
      <c r="CD84" s="153"/>
      <c r="CE84" s="153"/>
      <c r="CF84" s="153"/>
      <c r="CG84" s="153"/>
      <c r="CH84" s="153"/>
      <c r="CI84" s="153"/>
      <c r="CJ84" s="153"/>
      <c r="CK84" s="153"/>
      <c r="CL84" s="153"/>
      <c r="CM84" s="153"/>
      <c r="CN84" s="153"/>
      <c r="CO84" s="153"/>
      <c r="CP84" s="153"/>
      <c r="CQ84" s="153"/>
      <c r="CR84" s="153"/>
      <c r="CS84" s="153"/>
      <c r="CT84" s="153"/>
      <c r="CU84" s="153"/>
      <c r="CV84" s="153"/>
      <c r="CW84" s="153"/>
      <c r="CX84" s="153"/>
      <c r="CY84" s="153"/>
      <c r="CZ84" s="126"/>
    </row>
    <row r="85" spans="1:104" s="124" customFormat="1" x14ac:dyDescent="0.35">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26"/>
    </row>
    <row r="86" spans="1:104" s="124" customFormat="1" x14ac:dyDescent="0.35">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c r="BR86" s="153"/>
      <c r="BS86" s="153"/>
      <c r="BT86" s="153"/>
      <c r="BU86" s="153"/>
      <c r="BV86" s="153"/>
      <c r="BW86" s="153"/>
      <c r="BX86" s="153"/>
      <c r="BY86" s="153"/>
      <c r="BZ86" s="153"/>
      <c r="CA86" s="153"/>
      <c r="CB86" s="153"/>
      <c r="CC86" s="153"/>
      <c r="CD86" s="153"/>
      <c r="CE86" s="153"/>
      <c r="CF86" s="153"/>
      <c r="CG86" s="153"/>
      <c r="CH86" s="153"/>
      <c r="CI86" s="153"/>
      <c r="CJ86" s="153"/>
      <c r="CK86" s="153"/>
      <c r="CL86" s="153"/>
      <c r="CM86" s="153"/>
      <c r="CN86" s="153"/>
      <c r="CO86" s="153"/>
      <c r="CP86" s="153"/>
      <c r="CQ86" s="153"/>
      <c r="CR86" s="153"/>
      <c r="CS86" s="153"/>
      <c r="CT86" s="153"/>
      <c r="CU86" s="153"/>
      <c r="CV86" s="153"/>
      <c r="CW86" s="153"/>
      <c r="CX86" s="153"/>
      <c r="CY86" s="153"/>
      <c r="CZ86" s="126"/>
    </row>
    <row r="87" spans="1:104" s="124" customFormat="1" x14ac:dyDescent="0.35">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53"/>
      <c r="BQ87" s="153"/>
      <c r="BR87" s="153"/>
      <c r="BS87" s="153"/>
      <c r="BT87" s="153"/>
      <c r="BU87" s="153"/>
      <c r="BV87" s="153"/>
      <c r="BW87" s="153"/>
      <c r="BX87" s="153"/>
      <c r="BY87" s="153"/>
      <c r="BZ87" s="153"/>
      <c r="CA87" s="153"/>
      <c r="CB87" s="153"/>
      <c r="CC87" s="153"/>
      <c r="CD87" s="153"/>
      <c r="CE87" s="153"/>
      <c r="CF87" s="153"/>
      <c r="CG87" s="153"/>
      <c r="CH87" s="153"/>
      <c r="CI87" s="153"/>
      <c r="CJ87" s="153"/>
      <c r="CK87" s="153"/>
      <c r="CL87" s="153"/>
      <c r="CM87" s="153"/>
      <c r="CN87" s="153"/>
      <c r="CO87" s="153"/>
      <c r="CP87" s="153"/>
      <c r="CQ87" s="153"/>
      <c r="CR87" s="153"/>
      <c r="CS87" s="153"/>
      <c r="CT87" s="153"/>
      <c r="CU87" s="153"/>
      <c r="CV87" s="153"/>
      <c r="CW87" s="153"/>
      <c r="CX87" s="153"/>
      <c r="CY87" s="153"/>
      <c r="CZ87" s="126"/>
    </row>
    <row r="88" spans="1:104" s="124" customFormat="1" x14ac:dyDescent="0.35">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3"/>
      <c r="BR88" s="153"/>
      <c r="BS88" s="153"/>
      <c r="BT88" s="153"/>
      <c r="BU88" s="153"/>
      <c r="BV88" s="153"/>
      <c r="BW88" s="153"/>
      <c r="BX88" s="153"/>
      <c r="BY88" s="153"/>
      <c r="BZ88" s="153"/>
      <c r="CA88" s="153"/>
      <c r="CB88" s="153"/>
      <c r="CC88" s="153"/>
      <c r="CD88" s="153"/>
      <c r="CE88" s="153"/>
      <c r="CF88" s="153"/>
      <c r="CG88" s="153"/>
      <c r="CH88" s="153"/>
      <c r="CI88" s="153"/>
      <c r="CJ88" s="153"/>
      <c r="CK88" s="153"/>
      <c r="CL88" s="153"/>
      <c r="CM88" s="153"/>
      <c r="CN88" s="153"/>
      <c r="CO88" s="153"/>
      <c r="CP88" s="153"/>
      <c r="CQ88" s="153"/>
      <c r="CR88" s="153"/>
      <c r="CS88" s="153"/>
      <c r="CT88" s="153"/>
      <c r="CU88" s="153"/>
      <c r="CV88" s="153"/>
      <c r="CW88" s="153"/>
      <c r="CX88" s="153"/>
      <c r="CY88" s="153"/>
      <c r="CZ88" s="126"/>
    </row>
    <row r="89" spans="1:104" s="124" customFormat="1" x14ac:dyDescent="0.35">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c r="BR89" s="153"/>
      <c r="BS89" s="153"/>
      <c r="BT89" s="153"/>
      <c r="BU89" s="153"/>
      <c r="BV89" s="153"/>
      <c r="BW89" s="153"/>
      <c r="BX89" s="153"/>
      <c r="BY89" s="153"/>
      <c r="BZ89" s="153"/>
      <c r="CA89" s="153"/>
      <c r="CB89" s="153"/>
      <c r="CC89" s="153"/>
      <c r="CD89" s="153"/>
      <c r="CE89" s="153"/>
      <c r="CF89" s="153"/>
      <c r="CG89" s="153"/>
      <c r="CH89" s="153"/>
      <c r="CI89" s="153"/>
      <c r="CJ89" s="153"/>
      <c r="CK89" s="153"/>
      <c r="CL89" s="153"/>
      <c r="CM89" s="153"/>
      <c r="CN89" s="153"/>
      <c r="CO89" s="153"/>
      <c r="CP89" s="153"/>
      <c r="CQ89" s="153"/>
      <c r="CR89" s="153"/>
      <c r="CS89" s="153"/>
      <c r="CT89" s="153"/>
      <c r="CU89" s="153"/>
      <c r="CV89" s="153"/>
      <c r="CW89" s="153"/>
      <c r="CX89" s="153"/>
      <c r="CY89" s="153"/>
      <c r="CZ89" s="126"/>
    </row>
    <row r="90" spans="1:104" s="124" customFormat="1" x14ac:dyDescent="0.35">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53"/>
      <c r="BR90" s="153"/>
      <c r="BS90" s="153"/>
      <c r="BT90" s="153"/>
      <c r="BU90" s="153"/>
      <c r="BV90" s="153"/>
      <c r="BW90" s="153"/>
      <c r="BX90" s="153"/>
      <c r="BY90" s="153"/>
      <c r="BZ90" s="153"/>
      <c r="CA90" s="153"/>
      <c r="CB90" s="153"/>
      <c r="CC90" s="153"/>
      <c r="CD90" s="153"/>
      <c r="CE90" s="153"/>
      <c r="CF90" s="153"/>
      <c r="CG90" s="153"/>
      <c r="CH90" s="153"/>
      <c r="CI90" s="153"/>
      <c r="CJ90" s="153"/>
      <c r="CK90" s="153"/>
      <c r="CL90" s="153"/>
      <c r="CM90" s="153"/>
      <c r="CN90" s="153"/>
      <c r="CO90" s="153"/>
      <c r="CP90" s="153"/>
      <c r="CQ90" s="153"/>
      <c r="CR90" s="153"/>
      <c r="CS90" s="153"/>
      <c r="CT90" s="153"/>
      <c r="CU90" s="153"/>
      <c r="CV90" s="153"/>
      <c r="CW90" s="153"/>
      <c r="CX90" s="153"/>
      <c r="CY90" s="153"/>
      <c r="CZ90" s="126"/>
    </row>
    <row r="91" spans="1:104" s="124" customFormat="1" x14ac:dyDescent="0.35">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153"/>
      <c r="BP91" s="153"/>
      <c r="BQ91" s="153"/>
      <c r="BR91" s="153"/>
      <c r="BS91" s="153"/>
      <c r="BT91" s="153"/>
      <c r="BU91" s="153"/>
      <c r="BV91" s="153"/>
      <c r="BW91" s="153"/>
      <c r="BX91" s="153"/>
      <c r="BY91" s="153"/>
      <c r="BZ91" s="153"/>
      <c r="CA91" s="153"/>
      <c r="CB91" s="153"/>
      <c r="CC91" s="153"/>
      <c r="CD91" s="153"/>
      <c r="CE91" s="153"/>
      <c r="CF91" s="153"/>
      <c r="CG91" s="153"/>
      <c r="CH91" s="153"/>
      <c r="CI91" s="153"/>
      <c r="CJ91" s="153"/>
      <c r="CK91" s="153"/>
      <c r="CL91" s="153"/>
      <c r="CM91" s="153"/>
      <c r="CN91" s="153"/>
      <c r="CO91" s="153"/>
      <c r="CP91" s="153"/>
      <c r="CQ91" s="153"/>
      <c r="CR91" s="153"/>
      <c r="CS91" s="153"/>
      <c r="CT91" s="153"/>
      <c r="CU91" s="153"/>
      <c r="CV91" s="153"/>
      <c r="CW91" s="153"/>
      <c r="CX91" s="153"/>
      <c r="CY91" s="153"/>
      <c r="CZ91" s="126"/>
    </row>
    <row r="92" spans="1:104" s="124" customFormat="1" x14ac:dyDescent="0.35">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3"/>
      <c r="BK92" s="153"/>
      <c r="BL92" s="153"/>
      <c r="BM92" s="153"/>
      <c r="BN92" s="153"/>
      <c r="BO92" s="153"/>
      <c r="BP92" s="153"/>
      <c r="BQ92" s="153"/>
      <c r="BR92" s="153"/>
      <c r="BS92" s="153"/>
      <c r="BT92" s="153"/>
      <c r="BU92" s="153"/>
      <c r="BV92" s="153"/>
      <c r="BW92" s="153"/>
      <c r="BX92" s="153"/>
      <c r="BY92" s="153"/>
      <c r="BZ92" s="153"/>
      <c r="CA92" s="153"/>
      <c r="CB92" s="153"/>
      <c r="CC92" s="153"/>
      <c r="CD92" s="153"/>
      <c r="CE92" s="153"/>
      <c r="CF92" s="153"/>
      <c r="CG92" s="153"/>
      <c r="CH92" s="153"/>
      <c r="CI92" s="153"/>
      <c r="CJ92" s="153"/>
      <c r="CK92" s="153"/>
      <c r="CL92" s="153"/>
      <c r="CM92" s="153"/>
      <c r="CN92" s="153"/>
      <c r="CO92" s="153"/>
      <c r="CP92" s="153"/>
      <c r="CQ92" s="153"/>
      <c r="CR92" s="153"/>
      <c r="CS92" s="153"/>
      <c r="CT92" s="153"/>
      <c r="CU92" s="153"/>
      <c r="CV92" s="153"/>
      <c r="CW92" s="153"/>
      <c r="CX92" s="153"/>
      <c r="CY92" s="153"/>
      <c r="CZ92" s="126"/>
    </row>
    <row r="93" spans="1:104" s="124" customFormat="1" x14ac:dyDescent="0.35">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3"/>
      <c r="BR93" s="153"/>
      <c r="BS93" s="153"/>
      <c r="BT93" s="153"/>
      <c r="BU93" s="153"/>
      <c r="BV93" s="153"/>
      <c r="BW93" s="153"/>
      <c r="BX93" s="153"/>
      <c r="BY93" s="153"/>
      <c r="BZ93" s="153"/>
      <c r="CA93" s="153"/>
      <c r="CB93" s="153"/>
      <c r="CC93" s="153"/>
      <c r="CD93" s="153"/>
      <c r="CE93" s="153"/>
      <c r="CF93" s="153"/>
      <c r="CG93" s="153"/>
      <c r="CH93" s="153"/>
      <c r="CI93" s="153"/>
      <c r="CJ93" s="153"/>
      <c r="CK93" s="153"/>
      <c r="CL93" s="153"/>
      <c r="CM93" s="153"/>
      <c r="CN93" s="153"/>
      <c r="CO93" s="153"/>
      <c r="CP93" s="153"/>
      <c r="CQ93" s="153"/>
      <c r="CR93" s="153"/>
      <c r="CS93" s="153"/>
      <c r="CT93" s="153"/>
      <c r="CU93" s="153"/>
      <c r="CV93" s="153"/>
      <c r="CW93" s="153"/>
      <c r="CX93" s="153"/>
      <c r="CY93" s="153"/>
      <c r="CZ93" s="126"/>
    </row>
    <row r="94" spans="1:104" s="124" customFormat="1" x14ac:dyDescent="0.35">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c r="BR94" s="153"/>
      <c r="BS94" s="153"/>
      <c r="BT94" s="153"/>
      <c r="BU94" s="153"/>
      <c r="BV94" s="153"/>
      <c r="BW94" s="153"/>
      <c r="BX94" s="153"/>
      <c r="BY94" s="153"/>
      <c r="BZ94" s="153"/>
      <c r="CA94" s="153"/>
      <c r="CB94" s="153"/>
      <c r="CC94" s="153"/>
      <c r="CD94" s="153"/>
      <c r="CE94" s="153"/>
      <c r="CF94" s="153"/>
      <c r="CG94" s="153"/>
      <c r="CH94" s="153"/>
      <c r="CI94" s="153"/>
      <c r="CJ94" s="153"/>
      <c r="CK94" s="153"/>
      <c r="CL94" s="153"/>
      <c r="CM94" s="153"/>
      <c r="CN94" s="153"/>
      <c r="CO94" s="153"/>
      <c r="CP94" s="153"/>
      <c r="CQ94" s="153"/>
      <c r="CR94" s="153"/>
      <c r="CS94" s="153"/>
      <c r="CT94" s="153"/>
      <c r="CU94" s="153"/>
      <c r="CV94" s="153"/>
      <c r="CW94" s="153"/>
      <c r="CX94" s="153"/>
      <c r="CY94" s="153"/>
      <c r="CZ94" s="126"/>
    </row>
    <row r="95" spans="1:104" s="124" customFormat="1" x14ac:dyDescent="0.35">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3"/>
      <c r="BV95" s="153"/>
      <c r="BW95" s="153"/>
      <c r="BX95" s="153"/>
      <c r="BY95" s="153"/>
      <c r="BZ95" s="153"/>
      <c r="CA95" s="153"/>
      <c r="CB95" s="153"/>
      <c r="CC95" s="153"/>
      <c r="CD95" s="153"/>
      <c r="CE95" s="153"/>
      <c r="CF95" s="153"/>
      <c r="CG95" s="153"/>
      <c r="CH95" s="153"/>
      <c r="CI95" s="153"/>
      <c r="CJ95" s="153"/>
      <c r="CK95" s="153"/>
      <c r="CL95" s="153"/>
      <c r="CM95" s="153"/>
      <c r="CN95" s="153"/>
      <c r="CO95" s="153"/>
      <c r="CP95" s="153"/>
      <c r="CQ95" s="153"/>
      <c r="CR95" s="153"/>
      <c r="CS95" s="153"/>
      <c r="CT95" s="153"/>
      <c r="CU95" s="153"/>
      <c r="CV95" s="153"/>
      <c r="CW95" s="153"/>
      <c r="CX95" s="153"/>
      <c r="CY95" s="153"/>
      <c r="CZ95" s="126"/>
    </row>
    <row r="96" spans="1:104" s="124" customFormat="1" x14ac:dyDescent="0.35">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3"/>
      <c r="BT96" s="153"/>
      <c r="BU96" s="153"/>
      <c r="BV96" s="153"/>
      <c r="BW96" s="153"/>
      <c r="BX96" s="153"/>
      <c r="BY96" s="153"/>
      <c r="BZ96" s="153"/>
      <c r="CA96" s="153"/>
      <c r="CB96" s="153"/>
      <c r="CC96" s="153"/>
      <c r="CD96" s="153"/>
      <c r="CE96" s="153"/>
      <c r="CF96" s="153"/>
      <c r="CG96" s="153"/>
      <c r="CH96" s="153"/>
      <c r="CI96" s="153"/>
      <c r="CJ96" s="153"/>
      <c r="CK96" s="153"/>
      <c r="CL96" s="153"/>
      <c r="CM96" s="153"/>
      <c r="CN96" s="153"/>
      <c r="CO96" s="153"/>
      <c r="CP96" s="153"/>
      <c r="CQ96" s="153"/>
      <c r="CR96" s="153"/>
      <c r="CS96" s="153"/>
      <c r="CT96" s="153"/>
      <c r="CU96" s="153"/>
      <c r="CV96" s="153"/>
      <c r="CW96" s="153"/>
      <c r="CX96" s="153"/>
      <c r="CY96" s="153"/>
      <c r="CZ96" s="126"/>
    </row>
    <row r="97" spans="1:104" s="124" customFormat="1" x14ac:dyDescent="0.35">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c r="BR97" s="153"/>
      <c r="BS97" s="153"/>
      <c r="BT97" s="153"/>
      <c r="BU97" s="153"/>
      <c r="BV97" s="153"/>
      <c r="BW97" s="153"/>
      <c r="BX97" s="153"/>
      <c r="BY97" s="153"/>
      <c r="BZ97" s="153"/>
      <c r="CA97" s="153"/>
      <c r="CB97" s="153"/>
      <c r="CC97" s="153"/>
      <c r="CD97" s="153"/>
      <c r="CE97" s="153"/>
      <c r="CF97" s="153"/>
      <c r="CG97" s="153"/>
      <c r="CH97" s="153"/>
      <c r="CI97" s="153"/>
      <c r="CJ97" s="153"/>
      <c r="CK97" s="153"/>
      <c r="CL97" s="153"/>
      <c r="CM97" s="153"/>
      <c r="CN97" s="153"/>
      <c r="CO97" s="153"/>
      <c r="CP97" s="153"/>
      <c r="CQ97" s="153"/>
      <c r="CR97" s="153"/>
      <c r="CS97" s="153"/>
      <c r="CT97" s="153"/>
      <c r="CU97" s="153"/>
      <c r="CV97" s="153"/>
      <c r="CW97" s="153"/>
      <c r="CX97" s="153"/>
      <c r="CY97" s="153"/>
      <c r="CZ97" s="126"/>
    </row>
    <row r="98" spans="1:104" s="124" customFormat="1" x14ac:dyDescent="0.35">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3"/>
      <c r="BU98" s="153"/>
      <c r="BV98" s="153"/>
      <c r="BW98" s="153"/>
      <c r="BX98" s="153"/>
      <c r="BY98" s="153"/>
      <c r="BZ98" s="153"/>
      <c r="CA98" s="153"/>
      <c r="CB98" s="153"/>
      <c r="CC98" s="153"/>
      <c r="CD98" s="153"/>
      <c r="CE98" s="153"/>
      <c r="CF98" s="153"/>
      <c r="CG98" s="153"/>
      <c r="CH98" s="153"/>
      <c r="CI98" s="153"/>
      <c r="CJ98" s="153"/>
      <c r="CK98" s="153"/>
      <c r="CL98" s="153"/>
      <c r="CM98" s="153"/>
      <c r="CN98" s="153"/>
      <c r="CO98" s="153"/>
      <c r="CP98" s="153"/>
      <c r="CQ98" s="153"/>
      <c r="CR98" s="153"/>
      <c r="CS98" s="153"/>
      <c r="CT98" s="153"/>
      <c r="CU98" s="153"/>
      <c r="CV98" s="153"/>
      <c r="CW98" s="153"/>
      <c r="CX98" s="153"/>
      <c r="CY98" s="153"/>
      <c r="CZ98" s="126"/>
    </row>
    <row r="99" spans="1:104" s="124" customFormat="1" x14ac:dyDescent="0.35">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c r="BR99" s="153"/>
      <c r="BS99" s="153"/>
      <c r="BT99" s="153"/>
      <c r="BU99" s="153"/>
      <c r="BV99" s="153"/>
      <c r="BW99" s="153"/>
      <c r="BX99" s="153"/>
      <c r="BY99" s="153"/>
      <c r="BZ99" s="153"/>
      <c r="CA99" s="153"/>
      <c r="CB99" s="153"/>
      <c r="CC99" s="153"/>
      <c r="CD99" s="153"/>
      <c r="CE99" s="153"/>
      <c r="CF99" s="153"/>
      <c r="CG99" s="153"/>
      <c r="CH99" s="153"/>
      <c r="CI99" s="153"/>
      <c r="CJ99" s="153"/>
      <c r="CK99" s="153"/>
      <c r="CL99" s="153"/>
      <c r="CM99" s="153"/>
      <c r="CN99" s="153"/>
      <c r="CO99" s="153"/>
      <c r="CP99" s="153"/>
      <c r="CQ99" s="153"/>
      <c r="CR99" s="153"/>
      <c r="CS99" s="153"/>
      <c r="CT99" s="153"/>
      <c r="CU99" s="153"/>
      <c r="CV99" s="153"/>
      <c r="CW99" s="153"/>
      <c r="CX99" s="153"/>
      <c r="CY99" s="153"/>
      <c r="CZ99" s="126"/>
    </row>
    <row r="100" spans="1:104" s="124" customFormat="1" x14ac:dyDescent="0.35">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c r="BR100" s="153"/>
      <c r="BS100" s="153"/>
      <c r="BT100" s="153"/>
      <c r="BU100" s="153"/>
      <c r="BV100" s="153"/>
      <c r="BW100" s="153"/>
      <c r="BX100" s="153"/>
      <c r="BY100" s="153"/>
      <c r="BZ100" s="153"/>
      <c r="CA100" s="153"/>
      <c r="CB100" s="153"/>
      <c r="CC100" s="153"/>
      <c r="CD100" s="153"/>
      <c r="CE100" s="153"/>
      <c r="CF100" s="153"/>
      <c r="CG100" s="153"/>
      <c r="CH100" s="153"/>
      <c r="CI100" s="153"/>
      <c r="CJ100" s="153"/>
      <c r="CK100" s="153"/>
      <c r="CL100" s="153"/>
      <c r="CM100" s="153"/>
      <c r="CN100" s="153"/>
      <c r="CO100" s="153"/>
      <c r="CP100" s="153"/>
      <c r="CQ100" s="153"/>
      <c r="CR100" s="153"/>
      <c r="CS100" s="153"/>
      <c r="CT100" s="153"/>
      <c r="CU100" s="153"/>
      <c r="CV100" s="153"/>
      <c r="CW100" s="153"/>
      <c r="CX100" s="153"/>
      <c r="CY100" s="153"/>
      <c r="CZ100" s="126"/>
    </row>
    <row r="101" spans="1:104" s="124" customFormat="1" x14ac:dyDescent="0.35">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153"/>
      <c r="CA101" s="153"/>
      <c r="CB101" s="153"/>
      <c r="CC101" s="153"/>
      <c r="CD101" s="153"/>
      <c r="CE101" s="153"/>
      <c r="CF101" s="153"/>
      <c r="CG101" s="153"/>
      <c r="CH101" s="153"/>
      <c r="CI101" s="153"/>
      <c r="CJ101" s="153"/>
      <c r="CK101" s="153"/>
      <c r="CL101" s="153"/>
      <c r="CM101" s="153"/>
      <c r="CN101" s="153"/>
      <c r="CO101" s="153"/>
      <c r="CP101" s="153"/>
      <c r="CQ101" s="153"/>
      <c r="CR101" s="153"/>
      <c r="CS101" s="153"/>
      <c r="CT101" s="153"/>
      <c r="CU101" s="153"/>
      <c r="CV101" s="153"/>
      <c r="CW101" s="153"/>
      <c r="CX101" s="153"/>
      <c r="CY101" s="153"/>
      <c r="CZ101" s="126"/>
    </row>
    <row r="102" spans="1:104" s="124" customFormat="1" x14ac:dyDescent="0.35">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3"/>
      <c r="BY102" s="153"/>
      <c r="BZ102" s="153"/>
      <c r="CA102" s="153"/>
      <c r="CB102" s="153"/>
      <c r="CC102" s="153"/>
      <c r="CD102" s="153"/>
      <c r="CE102" s="153"/>
      <c r="CF102" s="153"/>
      <c r="CG102" s="153"/>
      <c r="CH102" s="153"/>
      <c r="CI102" s="153"/>
      <c r="CJ102" s="153"/>
      <c r="CK102" s="153"/>
      <c r="CL102" s="153"/>
      <c r="CM102" s="153"/>
      <c r="CN102" s="153"/>
      <c r="CO102" s="153"/>
      <c r="CP102" s="153"/>
      <c r="CQ102" s="153"/>
      <c r="CR102" s="153"/>
      <c r="CS102" s="153"/>
      <c r="CT102" s="153"/>
      <c r="CU102" s="153"/>
      <c r="CV102" s="153"/>
      <c r="CW102" s="153"/>
      <c r="CX102" s="153"/>
      <c r="CY102" s="153"/>
      <c r="CZ102" s="126"/>
    </row>
    <row r="103" spans="1:104" s="124" customFormat="1" x14ac:dyDescent="0.35">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3"/>
      <c r="BT103" s="153"/>
      <c r="BU103" s="153"/>
      <c r="BV103" s="153"/>
      <c r="BW103" s="153"/>
      <c r="BX103" s="153"/>
      <c r="BY103" s="153"/>
      <c r="BZ103" s="153"/>
      <c r="CA103" s="153"/>
      <c r="CB103" s="153"/>
      <c r="CC103" s="153"/>
      <c r="CD103" s="153"/>
      <c r="CE103" s="153"/>
      <c r="CF103" s="153"/>
      <c r="CG103" s="153"/>
      <c r="CH103" s="153"/>
      <c r="CI103" s="153"/>
      <c r="CJ103" s="153"/>
      <c r="CK103" s="153"/>
      <c r="CL103" s="153"/>
      <c r="CM103" s="153"/>
      <c r="CN103" s="153"/>
      <c r="CO103" s="153"/>
      <c r="CP103" s="153"/>
      <c r="CQ103" s="153"/>
      <c r="CR103" s="153"/>
      <c r="CS103" s="153"/>
      <c r="CT103" s="153"/>
      <c r="CU103" s="153"/>
      <c r="CV103" s="153"/>
      <c r="CW103" s="153"/>
      <c r="CX103" s="153"/>
      <c r="CY103" s="153"/>
      <c r="CZ103" s="126"/>
    </row>
    <row r="104" spans="1:104" s="124" customFormat="1" x14ac:dyDescent="0.35">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153"/>
      <c r="CA104" s="153"/>
      <c r="CB104" s="153"/>
      <c r="CC104" s="153"/>
      <c r="CD104" s="153"/>
      <c r="CE104" s="153"/>
      <c r="CF104" s="153"/>
      <c r="CG104" s="153"/>
      <c r="CH104" s="153"/>
      <c r="CI104" s="153"/>
      <c r="CJ104" s="153"/>
      <c r="CK104" s="153"/>
      <c r="CL104" s="153"/>
      <c r="CM104" s="153"/>
      <c r="CN104" s="153"/>
      <c r="CO104" s="153"/>
      <c r="CP104" s="153"/>
      <c r="CQ104" s="153"/>
      <c r="CR104" s="153"/>
      <c r="CS104" s="153"/>
      <c r="CT104" s="153"/>
      <c r="CU104" s="153"/>
      <c r="CV104" s="153"/>
      <c r="CW104" s="153"/>
      <c r="CX104" s="153"/>
      <c r="CY104" s="153"/>
      <c r="CZ104" s="126"/>
    </row>
    <row r="105" spans="1:104" s="124" customFormat="1" x14ac:dyDescent="0.35">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c r="BR105" s="153"/>
      <c r="BS105" s="153"/>
      <c r="BT105" s="153"/>
      <c r="BU105" s="153"/>
      <c r="BV105" s="153"/>
      <c r="BW105" s="153"/>
      <c r="BX105" s="153"/>
      <c r="BY105" s="153"/>
      <c r="BZ105" s="153"/>
      <c r="CA105" s="153"/>
      <c r="CB105" s="153"/>
      <c r="CC105" s="153"/>
      <c r="CD105" s="153"/>
      <c r="CE105" s="153"/>
      <c r="CF105" s="153"/>
      <c r="CG105" s="153"/>
      <c r="CH105" s="153"/>
      <c r="CI105" s="153"/>
      <c r="CJ105" s="153"/>
      <c r="CK105" s="153"/>
      <c r="CL105" s="153"/>
      <c r="CM105" s="153"/>
      <c r="CN105" s="153"/>
      <c r="CO105" s="153"/>
      <c r="CP105" s="153"/>
      <c r="CQ105" s="153"/>
      <c r="CR105" s="153"/>
      <c r="CS105" s="153"/>
      <c r="CT105" s="153"/>
      <c r="CU105" s="153"/>
      <c r="CV105" s="153"/>
      <c r="CW105" s="153"/>
      <c r="CX105" s="153"/>
      <c r="CY105" s="153"/>
      <c r="CZ105" s="126"/>
    </row>
    <row r="106" spans="1:104" s="124" customFormat="1" x14ac:dyDescent="0.35">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G106" s="153"/>
      <c r="CH106" s="153"/>
      <c r="CI106" s="153"/>
      <c r="CJ106" s="153"/>
      <c r="CK106" s="153"/>
      <c r="CL106" s="153"/>
      <c r="CM106" s="153"/>
      <c r="CN106" s="153"/>
      <c r="CO106" s="153"/>
      <c r="CP106" s="153"/>
      <c r="CQ106" s="153"/>
      <c r="CR106" s="153"/>
      <c r="CS106" s="153"/>
      <c r="CT106" s="153"/>
      <c r="CU106" s="153"/>
      <c r="CV106" s="153"/>
      <c r="CW106" s="153"/>
      <c r="CX106" s="153"/>
      <c r="CY106" s="153"/>
      <c r="CZ106" s="126"/>
    </row>
    <row r="107" spans="1:104" s="124" customFormat="1" x14ac:dyDescent="0.35">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G107" s="153"/>
      <c r="CH107" s="153"/>
      <c r="CI107" s="153"/>
      <c r="CJ107" s="153"/>
      <c r="CK107" s="153"/>
      <c r="CL107" s="153"/>
      <c r="CM107" s="153"/>
      <c r="CN107" s="153"/>
      <c r="CO107" s="153"/>
      <c r="CP107" s="153"/>
      <c r="CQ107" s="153"/>
      <c r="CR107" s="153"/>
      <c r="CS107" s="153"/>
      <c r="CT107" s="153"/>
      <c r="CU107" s="153"/>
      <c r="CV107" s="153"/>
      <c r="CW107" s="153"/>
      <c r="CX107" s="153"/>
      <c r="CY107" s="153"/>
      <c r="CZ107" s="126"/>
    </row>
    <row r="108" spans="1:104" s="124" customFormat="1" x14ac:dyDescent="0.35">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153"/>
      <c r="CA108" s="153"/>
      <c r="CB108" s="153"/>
      <c r="CC108" s="153"/>
      <c r="CD108" s="153"/>
      <c r="CE108" s="153"/>
      <c r="CF108" s="153"/>
      <c r="CG108" s="153"/>
      <c r="CH108" s="153"/>
      <c r="CI108" s="153"/>
      <c r="CJ108" s="153"/>
      <c r="CK108" s="153"/>
      <c r="CL108" s="153"/>
      <c r="CM108" s="153"/>
      <c r="CN108" s="153"/>
      <c r="CO108" s="153"/>
      <c r="CP108" s="153"/>
      <c r="CQ108" s="153"/>
      <c r="CR108" s="153"/>
      <c r="CS108" s="153"/>
      <c r="CT108" s="153"/>
      <c r="CU108" s="153"/>
      <c r="CV108" s="153"/>
      <c r="CW108" s="153"/>
      <c r="CX108" s="153"/>
      <c r="CY108" s="153"/>
      <c r="CZ108" s="126"/>
    </row>
    <row r="109" spans="1:104" s="124" customFormat="1" x14ac:dyDescent="0.35">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153"/>
      <c r="CA109" s="153"/>
      <c r="CB109" s="153"/>
      <c r="CC109" s="153"/>
      <c r="CD109" s="153"/>
      <c r="CE109" s="153"/>
      <c r="CF109" s="153"/>
      <c r="CG109" s="153"/>
      <c r="CH109" s="153"/>
      <c r="CI109" s="153"/>
      <c r="CJ109" s="153"/>
      <c r="CK109" s="153"/>
      <c r="CL109" s="153"/>
      <c r="CM109" s="153"/>
      <c r="CN109" s="153"/>
      <c r="CO109" s="153"/>
      <c r="CP109" s="153"/>
      <c r="CQ109" s="153"/>
      <c r="CR109" s="153"/>
      <c r="CS109" s="153"/>
      <c r="CT109" s="153"/>
      <c r="CU109" s="153"/>
      <c r="CV109" s="153"/>
      <c r="CW109" s="153"/>
      <c r="CX109" s="153"/>
      <c r="CY109" s="153"/>
      <c r="CZ109" s="126"/>
    </row>
    <row r="110" spans="1:104" s="124" customFormat="1" x14ac:dyDescent="0.35">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153"/>
      <c r="CA110" s="153"/>
      <c r="CB110" s="153"/>
      <c r="CC110" s="153"/>
      <c r="CD110" s="153"/>
      <c r="CE110" s="153"/>
      <c r="CF110" s="153"/>
      <c r="CG110" s="153"/>
      <c r="CH110" s="153"/>
      <c r="CI110" s="153"/>
      <c r="CJ110" s="153"/>
      <c r="CK110" s="153"/>
      <c r="CL110" s="153"/>
      <c r="CM110" s="153"/>
      <c r="CN110" s="153"/>
      <c r="CO110" s="153"/>
      <c r="CP110" s="153"/>
      <c r="CQ110" s="153"/>
      <c r="CR110" s="153"/>
      <c r="CS110" s="153"/>
      <c r="CT110" s="153"/>
      <c r="CU110" s="153"/>
      <c r="CV110" s="153"/>
      <c r="CW110" s="153"/>
      <c r="CX110" s="153"/>
      <c r="CY110" s="153"/>
      <c r="CZ110" s="126"/>
    </row>
    <row r="111" spans="1:104" s="124" customFormat="1" x14ac:dyDescent="0.35">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153"/>
      <c r="CA111" s="153"/>
      <c r="CB111" s="153"/>
      <c r="CC111" s="153"/>
      <c r="CD111" s="153"/>
      <c r="CE111" s="153"/>
      <c r="CF111" s="153"/>
      <c r="CG111" s="153"/>
      <c r="CH111" s="153"/>
      <c r="CI111" s="153"/>
      <c r="CJ111" s="153"/>
      <c r="CK111" s="153"/>
      <c r="CL111" s="153"/>
      <c r="CM111" s="153"/>
      <c r="CN111" s="153"/>
      <c r="CO111" s="153"/>
      <c r="CP111" s="153"/>
      <c r="CQ111" s="153"/>
      <c r="CR111" s="153"/>
      <c r="CS111" s="153"/>
      <c r="CT111" s="153"/>
      <c r="CU111" s="153"/>
      <c r="CV111" s="153"/>
      <c r="CW111" s="153"/>
      <c r="CX111" s="153"/>
      <c r="CY111" s="153"/>
      <c r="CZ111" s="126"/>
    </row>
    <row r="112" spans="1:104" s="124" customFormat="1" x14ac:dyDescent="0.35">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153"/>
      <c r="CA112" s="153"/>
      <c r="CB112" s="153"/>
      <c r="CC112" s="153"/>
      <c r="CD112" s="153"/>
      <c r="CE112" s="153"/>
      <c r="CF112" s="153"/>
      <c r="CG112" s="153"/>
      <c r="CH112" s="153"/>
      <c r="CI112" s="153"/>
      <c r="CJ112" s="153"/>
      <c r="CK112" s="153"/>
      <c r="CL112" s="153"/>
      <c r="CM112" s="153"/>
      <c r="CN112" s="153"/>
      <c r="CO112" s="153"/>
      <c r="CP112" s="153"/>
      <c r="CQ112" s="153"/>
      <c r="CR112" s="153"/>
      <c r="CS112" s="153"/>
      <c r="CT112" s="153"/>
      <c r="CU112" s="153"/>
      <c r="CV112" s="153"/>
      <c r="CW112" s="153"/>
      <c r="CX112" s="153"/>
      <c r="CY112" s="153"/>
      <c r="CZ112" s="126"/>
    </row>
    <row r="113" spans="1:104" s="124" customFormat="1" x14ac:dyDescent="0.35">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153"/>
      <c r="CA113" s="153"/>
      <c r="CB113" s="153"/>
      <c r="CC113" s="153"/>
      <c r="CD113" s="153"/>
      <c r="CE113" s="153"/>
      <c r="CF113" s="153"/>
      <c r="CG113" s="153"/>
      <c r="CH113" s="153"/>
      <c r="CI113" s="153"/>
      <c r="CJ113" s="153"/>
      <c r="CK113" s="153"/>
      <c r="CL113" s="153"/>
      <c r="CM113" s="153"/>
      <c r="CN113" s="153"/>
      <c r="CO113" s="153"/>
      <c r="CP113" s="153"/>
      <c r="CQ113" s="153"/>
      <c r="CR113" s="153"/>
      <c r="CS113" s="153"/>
      <c r="CT113" s="153"/>
      <c r="CU113" s="153"/>
      <c r="CV113" s="153"/>
      <c r="CW113" s="153"/>
      <c r="CX113" s="153"/>
      <c r="CY113" s="153"/>
      <c r="CZ113" s="126"/>
    </row>
    <row r="114" spans="1:104" s="124" customFormat="1" x14ac:dyDescent="0.35">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153"/>
      <c r="CA114" s="153"/>
      <c r="CB114" s="153"/>
      <c r="CC114" s="153"/>
      <c r="CD114" s="153"/>
      <c r="CE114" s="153"/>
      <c r="CF114" s="153"/>
      <c r="CG114" s="153"/>
      <c r="CH114" s="153"/>
      <c r="CI114" s="153"/>
      <c r="CJ114" s="153"/>
      <c r="CK114" s="153"/>
      <c r="CL114" s="153"/>
      <c r="CM114" s="153"/>
      <c r="CN114" s="153"/>
      <c r="CO114" s="153"/>
      <c r="CP114" s="153"/>
      <c r="CQ114" s="153"/>
      <c r="CR114" s="153"/>
      <c r="CS114" s="153"/>
      <c r="CT114" s="153"/>
      <c r="CU114" s="153"/>
      <c r="CV114" s="153"/>
      <c r="CW114" s="153"/>
      <c r="CX114" s="153"/>
      <c r="CY114" s="153"/>
      <c r="CZ114" s="126"/>
    </row>
    <row r="115" spans="1:104" s="124" customFormat="1" x14ac:dyDescent="0.35">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BZ115" s="153"/>
      <c r="CA115" s="153"/>
      <c r="CB115" s="153"/>
      <c r="CC115" s="153"/>
      <c r="CD115" s="153"/>
      <c r="CE115" s="153"/>
      <c r="CF115" s="153"/>
      <c r="CG115" s="153"/>
      <c r="CH115" s="153"/>
      <c r="CI115" s="153"/>
      <c r="CJ115" s="153"/>
      <c r="CK115" s="153"/>
      <c r="CL115" s="153"/>
      <c r="CM115" s="153"/>
      <c r="CN115" s="153"/>
      <c r="CO115" s="153"/>
      <c r="CP115" s="153"/>
      <c r="CQ115" s="153"/>
      <c r="CR115" s="153"/>
      <c r="CS115" s="153"/>
      <c r="CT115" s="153"/>
      <c r="CU115" s="153"/>
      <c r="CV115" s="153"/>
      <c r="CW115" s="153"/>
      <c r="CX115" s="153"/>
      <c r="CY115" s="153"/>
      <c r="CZ115" s="126"/>
    </row>
    <row r="116" spans="1:104" s="124" customFormat="1" x14ac:dyDescent="0.35">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c r="BT116" s="153"/>
      <c r="BU116" s="153"/>
      <c r="BV116" s="153"/>
      <c r="BW116" s="153"/>
      <c r="BX116" s="153"/>
      <c r="BY116" s="153"/>
      <c r="BZ116" s="153"/>
      <c r="CA116" s="153"/>
      <c r="CB116" s="153"/>
      <c r="CC116" s="153"/>
      <c r="CD116" s="153"/>
      <c r="CE116" s="153"/>
      <c r="CF116" s="153"/>
      <c r="CG116" s="153"/>
      <c r="CH116" s="153"/>
      <c r="CI116" s="153"/>
      <c r="CJ116" s="153"/>
      <c r="CK116" s="153"/>
      <c r="CL116" s="153"/>
      <c r="CM116" s="153"/>
      <c r="CN116" s="153"/>
      <c r="CO116" s="153"/>
      <c r="CP116" s="153"/>
      <c r="CQ116" s="153"/>
      <c r="CR116" s="153"/>
      <c r="CS116" s="153"/>
      <c r="CT116" s="153"/>
      <c r="CU116" s="153"/>
      <c r="CV116" s="153"/>
      <c r="CW116" s="153"/>
      <c r="CX116" s="153"/>
      <c r="CY116" s="153"/>
      <c r="CZ116" s="126"/>
    </row>
    <row r="117" spans="1:104" s="124" customFormat="1" x14ac:dyDescent="0.35">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c r="BR117" s="153"/>
      <c r="BS117" s="153"/>
      <c r="BT117" s="153"/>
      <c r="BU117" s="153"/>
      <c r="BV117" s="153"/>
      <c r="BW117" s="153"/>
      <c r="BX117" s="153"/>
      <c r="BY117" s="153"/>
      <c r="BZ117" s="153"/>
      <c r="CA117" s="153"/>
      <c r="CB117" s="153"/>
      <c r="CC117" s="153"/>
      <c r="CD117" s="153"/>
      <c r="CE117" s="153"/>
      <c r="CF117" s="153"/>
      <c r="CG117" s="153"/>
      <c r="CH117" s="153"/>
      <c r="CI117" s="153"/>
      <c r="CJ117" s="153"/>
      <c r="CK117" s="153"/>
      <c r="CL117" s="153"/>
      <c r="CM117" s="153"/>
      <c r="CN117" s="153"/>
      <c r="CO117" s="153"/>
      <c r="CP117" s="153"/>
      <c r="CQ117" s="153"/>
      <c r="CR117" s="153"/>
      <c r="CS117" s="153"/>
      <c r="CT117" s="153"/>
      <c r="CU117" s="153"/>
      <c r="CV117" s="153"/>
      <c r="CW117" s="153"/>
      <c r="CX117" s="153"/>
      <c r="CY117" s="153"/>
      <c r="CZ117" s="126"/>
    </row>
    <row r="118" spans="1:104" s="124" customFormat="1" x14ac:dyDescent="0.35">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c r="BR118" s="153"/>
      <c r="BS118" s="153"/>
      <c r="BT118" s="153"/>
      <c r="BU118" s="153"/>
      <c r="BV118" s="153"/>
      <c r="BW118" s="153"/>
      <c r="BX118" s="153"/>
      <c r="BY118" s="153"/>
      <c r="BZ118" s="153"/>
      <c r="CA118" s="153"/>
      <c r="CB118" s="153"/>
      <c r="CC118" s="153"/>
      <c r="CD118" s="153"/>
      <c r="CE118" s="153"/>
      <c r="CF118" s="153"/>
      <c r="CG118" s="153"/>
      <c r="CH118" s="153"/>
      <c r="CI118" s="153"/>
      <c r="CJ118" s="153"/>
      <c r="CK118" s="153"/>
      <c r="CL118" s="153"/>
      <c r="CM118" s="153"/>
      <c r="CN118" s="153"/>
      <c r="CO118" s="153"/>
      <c r="CP118" s="153"/>
      <c r="CQ118" s="153"/>
      <c r="CR118" s="153"/>
      <c r="CS118" s="153"/>
      <c r="CT118" s="153"/>
      <c r="CU118" s="153"/>
      <c r="CV118" s="153"/>
      <c r="CW118" s="153"/>
      <c r="CX118" s="153"/>
      <c r="CY118" s="153"/>
      <c r="CZ118" s="126"/>
    </row>
    <row r="119" spans="1:104" s="124" customFormat="1" x14ac:dyDescent="0.35">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c r="BR119" s="153"/>
      <c r="BS119" s="153"/>
      <c r="BT119" s="153"/>
      <c r="BU119" s="153"/>
      <c r="BV119" s="153"/>
      <c r="BW119" s="153"/>
      <c r="BX119" s="153"/>
      <c r="BY119" s="153"/>
      <c r="BZ119" s="153"/>
      <c r="CA119" s="153"/>
      <c r="CB119" s="153"/>
      <c r="CC119" s="153"/>
      <c r="CD119" s="153"/>
      <c r="CE119" s="153"/>
      <c r="CF119" s="153"/>
      <c r="CG119" s="153"/>
      <c r="CH119" s="153"/>
      <c r="CI119" s="153"/>
      <c r="CJ119" s="153"/>
      <c r="CK119" s="153"/>
      <c r="CL119" s="153"/>
      <c r="CM119" s="153"/>
      <c r="CN119" s="153"/>
      <c r="CO119" s="153"/>
      <c r="CP119" s="153"/>
      <c r="CQ119" s="153"/>
      <c r="CR119" s="153"/>
      <c r="CS119" s="153"/>
      <c r="CT119" s="153"/>
      <c r="CU119" s="153"/>
      <c r="CV119" s="153"/>
      <c r="CW119" s="153"/>
      <c r="CX119" s="153"/>
      <c r="CY119" s="153"/>
      <c r="CZ119" s="126"/>
    </row>
    <row r="120" spans="1:104" s="124" customFormat="1" x14ac:dyDescent="0.35">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c r="BQ120" s="153"/>
      <c r="BR120" s="153"/>
      <c r="BS120" s="153"/>
      <c r="BT120" s="153"/>
      <c r="BU120" s="153"/>
      <c r="BV120" s="153"/>
      <c r="BW120" s="153"/>
      <c r="BX120" s="153"/>
      <c r="BY120" s="153"/>
      <c r="BZ120" s="153"/>
      <c r="CA120" s="153"/>
      <c r="CB120" s="153"/>
      <c r="CC120" s="153"/>
      <c r="CD120" s="153"/>
      <c r="CE120" s="153"/>
      <c r="CF120" s="153"/>
      <c r="CG120" s="153"/>
      <c r="CH120" s="153"/>
      <c r="CI120" s="153"/>
      <c r="CJ120" s="153"/>
      <c r="CK120" s="153"/>
      <c r="CL120" s="153"/>
      <c r="CM120" s="153"/>
      <c r="CN120" s="153"/>
      <c r="CO120" s="153"/>
      <c r="CP120" s="153"/>
      <c r="CQ120" s="153"/>
      <c r="CR120" s="153"/>
      <c r="CS120" s="153"/>
      <c r="CT120" s="153"/>
      <c r="CU120" s="153"/>
      <c r="CV120" s="153"/>
      <c r="CW120" s="153"/>
      <c r="CX120" s="153"/>
      <c r="CY120" s="153"/>
      <c r="CZ120" s="126"/>
    </row>
    <row r="121" spans="1:104" s="124" customFormat="1" x14ac:dyDescent="0.35">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c r="BK121" s="153"/>
      <c r="BL121" s="153"/>
      <c r="BM121" s="153"/>
      <c r="BN121" s="153"/>
      <c r="BO121" s="153"/>
      <c r="BP121" s="153"/>
      <c r="BQ121" s="153"/>
      <c r="BR121" s="153"/>
      <c r="BS121" s="153"/>
      <c r="BT121" s="153"/>
      <c r="BU121" s="153"/>
      <c r="BV121" s="153"/>
      <c r="BW121" s="153"/>
      <c r="BX121" s="153"/>
      <c r="BY121" s="153"/>
      <c r="BZ121" s="153"/>
      <c r="CA121" s="153"/>
      <c r="CB121" s="153"/>
      <c r="CC121" s="153"/>
      <c r="CD121" s="153"/>
      <c r="CE121" s="153"/>
      <c r="CF121" s="153"/>
      <c r="CG121" s="153"/>
      <c r="CH121" s="153"/>
      <c r="CI121" s="153"/>
      <c r="CJ121" s="153"/>
      <c r="CK121" s="153"/>
      <c r="CL121" s="153"/>
      <c r="CM121" s="153"/>
      <c r="CN121" s="153"/>
      <c r="CO121" s="153"/>
      <c r="CP121" s="153"/>
      <c r="CQ121" s="153"/>
      <c r="CR121" s="153"/>
      <c r="CS121" s="153"/>
      <c r="CT121" s="153"/>
      <c r="CU121" s="153"/>
      <c r="CV121" s="153"/>
      <c r="CW121" s="153"/>
      <c r="CX121" s="153"/>
      <c r="CY121" s="153"/>
      <c r="CZ121" s="126"/>
    </row>
    <row r="122" spans="1:104" s="124" customFormat="1" x14ac:dyDescent="0.35">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c r="BR122" s="153"/>
      <c r="BS122" s="153"/>
      <c r="BT122" s="153"/>
      <c r="BU122" s="153"/>
      <c r="BV122" s="153"/>
      <c r="BW122" s="153"/>
      <c r="BX122" s="153"/>
      <c r="BY122" s="153"/>
      <c r="BZ122" s="153"/>
      <c r="CA122" s="153"/>
      <c r="CB122" s="153"/>
      <c r="CC122" s="153"/>
      <c r="CD122" s="153"/>
      <c r="CE122" s="153"/>
      <c r="CF122" s="153"/>
      <c r="CG122" s="153"/>
      <c r="CH122" s="153"/>
      <c r="CI122" s="153"/>
      <c r="CJ122" s="153"/>
      <c r="CK122" s="153"/>
      <c r="CL122" s="153"/>
      <c r="CM122" s="153"/>
      <c r="CN122" s="153"/>
      <c r="CO122" s="153"/>
      <c r="CP122" s="153"/>
      <c r="CQ122" s="153"/>
      <c r="CR122" s="153"/>
      <c r="CS122" s="153"/>
      <c r="CT122" s="153"/>
      <c r="CU122" s="153"/>
      <c r="CV122" s="153"/>
      <c r="CW122" s="153"/>
      <c r="CX122" s="153"/>
      <c r="CY122" s="153"/>
      <c r="CZ122" s="126"/>
    </row>
    <row r="123" spans="1:104" s="124" customFormat="1" x14ac:dyDescent="0.35">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3"/>
      <c r="BI123" s="153"/>
      <c r="BJ123" s="153"/>
      <c r="BK123" s="153"/>
      <c r="BL123" s="153"/>
      <c r="BM123" s="153"/>
      <c r="BN123" s="153"/>
      <c r="BO123" s="153"/>
      <c r="BP123" s="153"/>
      <c r="BQ123" s="153"/>
      <c r="BR123" s="153"/>
      <c r="BS123" s="153"/>
      <c r="BT123" s="153"/>
      <c r="BU123" s="153"/>
      <c r="BV123" s="153"/>
      <c r="BW123" s="153"/>
      <c r="BX123" s="153"/>
      <c r="BY123" s="153"/>
      <c r="BZ123" s="153"/>
      <c r="CA123" s="153"/>
      <c r="CB123" s="153"/>
      <c r="CC123" s="153"/>
      <c r="CD123" s="153"/>
      <c r="CE123" s="153"/>
      <c r="CF123" s="153"/>
      <c r="CG123" s="153"/>
      <c r="CH123" s="153"/>
      <c r="CI123" s="153"/>
      <c r="CJ123" s="153"/>
      <c r="CK123" s="153"/>
      <c r="CL123" s="153"/>
      <c r="CM123" s="153"/>
      <c r="CN123" s="153"/>
      <c r="CO123" s="153"/>
      <c r="CP123" s="153"/>
      <c r="CQ123" s="153"/>
      <c r="CR123" s="153"/>
      <c r="CS123" s="153"/>
      <c r="CT123" s="153"/>
      <c r="CU123" s="153"/>
      <c r="CV123" s="153"/>
      <c r="CW123" s="153"/>
      <c r="CX123" s="153"/>
      <c r="CY123" s="153"/>
      <c r="CZ123" s="126"/>
    </row>
    <row r="124" spans="1:104" s="124" customFormat="1" x14ac:dyDescent="0.35">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c r="BL124" s="153"/>
      <c r="BM124" s="153"/>
      <c r="BN124" s="153"/>
      <c r="BO124" s="153"/>
      <c r="BP124" s="153"/>
      <c r="BQ124" s="153"/>
      <c r="BR124" s="153"/>
      <c r="BS124" s="153"/>
      <c r="BT124" s="153"/>
      <c r="BU124" s="153"/>
      <c r="BV124" s="153"/>
      <c r="BW124" s="153"/>
      <c r="BX124" s="153"/>
      <c r="BY124" s="153"/>
      <c r="BZ124" s="153"/>
      <c r="CA124" s="153"/>
      <c r="CB124" s="153"/>
      <c r="CC124" s="153"/>
      <c r="CD124" s="153"/>
      <c r="CE124" s="153"/>
      <c r="CF124" s="153"/>
      <c r="CG124" s="153"/>
      <c r="CH124" s="153"/>
      <c r="CI124" s="153"/>
      <c r="CJ124" s="153"/>
      <c r="CK124" s="153"/>
      <c r="CL124" s="153"/>
      <c r="CM124" s="153"/>
      <c r="CN124" s="153"/>
      <c r="CO124" s="153"/>
      <c r="CP124" s="153"/>
      <c r="CQ124" s="153"/>
      <c r="CR124" s="153"/>
      <c r="CS124" s="153"/>
      <c r="CT124" s="153"/>
      <c r="CU124" s="153"/>
      <c r="CV124" s="153"/>
      <c r="CW124" s="153"/>
      <c r="CX124" s="153"/>
      <c r="CY124" s="153"/>
      <c r="CZ124" s="126"/>
    </row>
    <row r="125" spans="1:104" s="124" customFormat="1" x14ac:dyDescent="0.35">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3"/>
      <c r="BI125" s="153"/>
      <c r="BJ125" s="153"/>
      <c r="BK125" s="153"/>
      <c r="BL125" s="153"/>
      <c r="BM125" s="153"/>
      <c r="BN125" s="153"/>
      <c r="BO125" s="153"/>
      <c r="BP125" s="153"/>
      <c r="BQ125" s="153"/>
      <c r="BR125" s="153"/>
      <c r="BS125" s="153"/>
      <c r="BT125" s="153"/>
      <c r="BU125" s="153"/>
      <c r="BV125" s="153"/>
      <c r="BW125" s="153"/>
      <c r="BX125" s="153"/>
      <c r="BY125" s="153"/>
      <c r="BZ125" s="153"/>
      <c r="CA125" s="153"/>
      <c r="CB125" s="153"/>
      <c r="CC125" s="153"/>
      <c r="CD125" s="153"/>
      <c r="CE125" s="153"/>
      <c r="CF125" s="153"/>
      <c r="CG125" s="153"/>
      <c r="CH125" s="153"/>
      <c r="CI125" s="153"/>
      <c r="CJ125" s="153"/>
      <c r="CK125" s="153"/>
      <c r="CL125" s="153"/>
      <c r="CM125" s="153"/>
      <c r="CN125" s="153"/>
      <c r="CO125" s="153"/>
      <c r="CP125" s="153"/>
      <c r="CQ125" s="153"/>
      <c r="CR125" s="153"/>
      <c r="CS125" s="153"/>
      <c r="CT125" s="153"/>
      <c r="CU125" s="153"/>
      <c r="CV125" s="153"/>
      <c r="CW125" s="153"/>
      <c r="CX125" s="153"/>
      <c r="CY125" s="153"/>
      <c r="CZ125" s="126"/>
    </row>
    <row r="126" spans="1:104" s="124" customFormat="1" x14ac:dyDescent="0.35">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c r="BR126" s="153"/>
      <c r="BS126" s="153"/>
      <c r="BT126" s="153"/>
      <c r="BU126" s="153"/>
      <c r="BV126" s="153"/>
      <c r="BW126" s="153"/>
      <c r="BX126" s="153"/>
      <c r="BY126" s="153"/>
      <c r="BZ126" s="153"/>
      <c r="CA126" s="153"/>
      <c r="CB126" s="153"/>
      <c r="CC126" s="153"/>
      <c r="CD126" s="153"/>
      <c r="CE126" s="153"/>
      <c r="CF126" s="153"/>
      <c r="CG126" s="153"/>
      <c r="CH126" s="153"/>
      <c r="CI126" s="153"/>
      <c r="CJ126" s="153"/>
      <c r="CK126" s="153"/>
      <c r="CL126" s="153"/>
      <c r="CM126" s="153"/>
      <c r="CN126" s="153"/>
      <c r="CO126" s="153"/>
      <c r="CP126" s="153"/>
      <c r="CQ126" s="153"/>
      <c r="CR126" s="153"/>
      <c r="CS126" s="153"/>
      <c r="CT126" s="153"/>
      <c r="CU126" s="153"/>
      <c r="CV126" s="153"/>
      <c r="CW126" s="153"/>
      <c r="CX126" s="153"/>
      <c r="CY126" s="153"/>
      <c r="CZ126" s="126"/>
    </row>
    <row r="127" spans="1:104" s="124" customFormat="1" x14ac:dyDescent="0.35">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c r="CL127" s="153"/>
      <c r="CM127" s="153"/>
      <c r="CN127" s="153"/>
      <c r="CO127" s="153"/>
      <c r="CP127" s="153"/>
      <c r="CQ127" s="153"/>
      <c r="CR127" s="153"/>
      <c r="CS127" s="153"/>
      <c r="CT127" s="153"/>
      <c r="CU127" s="153"/>
      <c r="CV127" s="153"/>
      <c r="CW127" s="153"/>
      <c r="CX127" s="153"/>
      <c r="CY127" s="153"/>
      <c r="CZ127" s="126"/>
    </row>
    <row r="128" spans="1:104" s="124" customFormat="1" x14ac:dyDescent="0.35">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3"/>
      <c r="BR128" s="153"/>
      <c r="BS128" s="153"/>
      <c r="BT128" s="153"/>
      <c r="BU128" s="153"/>
      <c r="BV128" s="153"/>
      <c r="BW128" s="153"/>
      <c r="BX128" s="153"/>
      <c r="BY128" s="153"/>
      <c r="BZ128" s="153"/>
      <c r="CA128" s="153"/>
      <c r="CB128" s="153"/>
      <c r="CC128" s="153"/>
      <c r="CD128" s="153"/>
      <c r="CE128" s="153"/>
      <c r="CF128" s="153"/>
      <c r="CG128" s="153"/>
      <c r="CH128" s="153"/>
      <c r="CI128" s="153"/>
      <c r="CJ128" s="153"/>
      <c r="CK128" s="153"/>
      <c r="CL128" s="153"/>
      <c r="CM128" s="153"/>
      <c r="CN128" s="153"/>
      <c r="CO128" s="153"/>
      <c r="CP128" s="153"/>
      <c r="CQ128" s="153"/>
      <c r="CR128" s="153"/>
      <c r="CS128" s="153"/>
      <c r="CT128" s="153"/>
      <c r="CU128" s="153"/>
      <c r="CV128" s="153"/>
      <c r="CW128" s="153"/>
      <c r="CX128" s="153"/>
      <c r="CY128" s="153"/>
      <c r="CZ128" s="126"/>
    </row>
    <row r="129" spans="1:104" s="124" customFormat="1" x14ac:dyDescent="0.35">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c r="BG129" s="153"/>
      <c r="BH129" s="153"/>
      <c r="BI129" s="153"/>
      <c r="BJ129" s="153"/>
      <c r="BK129" s="153"/>
      <c r="BL129" s="153"/>
      <c r="BM129" s="153"/>
      <c r="BN129" s="153"/>
      <c r="BO129" s="153"/>
      <c r="BP129" s="153"/>
      <c r="BQ129" s="153"/>
      <c r="BR129" s="153"/>
      <c r="BS129" s="153"/>
      <c r="BT129" s="153"/>
      <c r="BU129" s="153"/>
      <c r="BV129" s="153"/>
      <c r="BW129" s="153"/>
      <c r="BX129" s="153"/>
      <c r="BY129" s="153"/>
      <c r="BZ129" s="153"/>
      <c r="CA129" s="153"/>
      <c r="CB129" s="153"/>
      <c r="CC129" s="153"/>
      <c r="CD129" s="153"/>
      <c r="CE129" s="153"/>
      <c r="CF129" s="153"/>
      <c r="CG129" s="153"/>
      <c r="CH129" s="153"/>
      <c r="CI129" s="153"/>
      <c r="CJ129" s="153"/>
      <c r="CK129" s="153"/>
      <c r="CL129" s="153"/>
      <c r="CM129" s="153"/>
      <c r="CN129" s="153"/>
      <c r="CO129" s="153"/>
      <c r="CP129" s="153"/>
      <c r="CQ129" s="153"/>
      <c r="CR129" s="153"/>
      <c r="CS129" s="153"/>
      <c r="CT129" s="153"/>
      <c r="CU129" s="153"/>
      <c r="CV129" s="153"/>
      <c r="CW129" s="153"/>
      <c r="CX129" s="153"/>
      <c r="CY129" s="153"/>
      <c r="CZ129" s="126"/>
    </row>
    <row r="130" spans="1:104" s="124" customFormat="1" x14ac:dyDescent="0.35">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c r="BF130" s="153"/>
      <c r="BG130" s="153"/>
      <c r="BH130" s="153"/>
      <c r="BI130" s="153"/>
      <c r="BJ130" s="153"/>
      <c r="BK130" s="153"/>
      <c r="BL130" s="153"/>
      <c r="BM130" s="153"/>
      <c r="BN130" s="153"/>
      <c r="BO130" s="153"/>
      <c r="BP130" s="153"/>
      <c r="BQ130" s="153"/>
      <c r="BR130" s="153"/>
      <c r="BS130" s="153"/>
      <c r="BT130" s="153"/>
      <c r="BU130" s="153"/>
      <c r="BV130" s="153"/>
      <c r="BW130" s="153"/>
      <c r="BX130" s="153"/>
      <c r="BY130" s="153"/>
      <c r="BZ130" s="153"/>
      <c r="CA130" s="153"/>
      <c r="CB130" s="153"/>
      <c r="CC130" s="153"/>
      <c r="CD130" s="153"/>
      <c r="CE130" s="153"/>
      <c r="CF130" s="153"/>
      <c r="CG130" s="153"/>
      <c r="CH130" s="153"/>
      <c r="CI130" s="153"/>
      <c r="CJ130" s="153"/>
      <c r="CK130" s="153"/>
      <c r="CL130" s="153"/>
      <c r="CM130" s="153"/>
      <c r="CN130" s="153"/>
      <c r="CO130" s="153"/>
      <c r="CP130" s="153"/>
      <c r="CQ130" s="153"/>
      <c r="CR130" s="153"/>
      <c r="CS130" s="153"/>
      <c r="CT130" s="153"/>
      <c r="CU130" s="153"/>
      <c r="CV130" s="153"/>
      <c r="CW130" s="153"/>
      <c r="CX130" s="153"/>
      <c r="CY130" s="153"/>
      <c r="CZ130" s="126"/>
    </row>
    <row r="131" spans="1:104" s="124" customFormat="1" x14ac:dyDescent="0.35">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c r="BC131" s="153"/>
      <c r="BD131" s="153"/>
      <c r="BE131" s="153"/>
      <c r="BF131" s="153"/>
      <c r="BG131" s="153"/>
      <c r="BH131" s="153"/>
      <c r="BI131" s="153"/>
      <c r="BJ131" s="153"/>
      <c r="BK131" s="153"/>
      <c r="BL131" s="153"/>
      <c r="BM131" s="153"/>
      <c r="BN131" s="153"/>
      <c r="BO131" s="153"/>
      <c r="BP131" s="153"/>
      <c r="BQ131" s="153"/>
      <c r="BR131" s="153"/>
      <c r="BS131" s="153"/>
      <c r="BT131" s="153"/>
      <c r="BU131" s="153"/>
      <c r="BV131" s="153"/>
      <c r="BW131" s="153"/>
      <c r="BX131" s="153"/>
      <c r="BY131" s="153"/>
      <c r="BZ131" s="153"/>
      <c r="CA131" s="153"/>
      <c r="CB131" s="153"/>
      <c r="CC131" s="153"/>
      <c r="CD131" s="153"/>
      <c r="CE131" s="153"/>
      <c r="CF131" s="153"/>
      <c r="CG131" s="153"/>
      <c r="CH131" s="153"/>
      <c r="CI131" s="153"/>
      <c r="CJ131" s="153"/>
      <c r="CK131" s="153"/>
      <c r="CL131" s="153"/>
      <c r="CM131" s="153"/>
      <c r="CN131" s="153"/>
      <c r="CO131" s="153"/>
      <c r="CP131" s="153"/>
      <c r="CQ131" s="153"/>
      <c r="CR131" s="153"/>
      <c r="CS131" s="153"/>
      <c r="CT131" s="153"/>
      <c r="CU131" s="153"/>
      <c r="CV131" s="153"/>
      <c r="CW131" s="153"/>
      <c r="CX131" s="153"/>
      <c r="CY131" s="153"/>
      <c r="CZ131" s="126"/>
    </row>
    <row r="132" spans="1:104" s="124" customFormat="1" x14ac:dyDescent="0.35">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c r="BC132" s="153"/>
      <c r="BD132" s="153"/>
      <c r="BE132" s="153"/>
      <c r="BF132" s="153"/>
      <c r="BG132" s="153"/>
      <c r="BH132" s="153"/>
      <c r="BI132" s="153"/>
      <c r="BJ132" s="153"/>
      <c r="BK132" s="153"/>
      <c r="BL132" s="153"/>
      <c r="BM132" s="153"/>
      <c r="BN132" s="153"/>
      <c r="BO132" s="153"/>
      <c r="BP132" s="153"/>
      <c r="BQ132" s="153"/>
      <c r="BR132" s="153"/>
      <c r="BS132" s="153"/>
      <c r="BT132" s="153"/>
      <c r="BU132" s="153"/>
      <c r="BV132" s="153"/>
      <c r="BW132" s="153"/>
      <c r="BX132" s="153"/>
      <c r="BY132" s="153"/>
      <c r="BZ132" s="153"/>
      <c r="CA132" s="153"/>
      <c r="CB132" s="153"/>
      <c r="CC132" s="153"/>
      <c r="CD132" s="153"/>
      <c r="CE132" s="153"/>
      <c r="CF132" s="153"/>
      <c r="CG132" s="153"/>
      <c r="CH132" s="153"/>
      <c r="CI132" s="153"/>
      <c r="CJ132" s="153"/>
      <c r="CK132" s="153"/>
      <c r="CL132" s="153"/>
      <c r="CM132" s="153"/>
      <c r="CN132" s="153"/>
      <c r="CO132" s="153"/>
      <c r="CP132" s="153"/>
      <c r="CQ132" s="153"/>
      <c r="CR132" s="153"/>
      <c r="CS132" s="153"/>
      <c r="CT132" s="153"/>
      <c r="CU132" s="153"/>
      <c r="CV132" s="153"/>
      <c r="CW132" s="153"/>
      <c r="CX132" s="153"/>
      <c r="CY132" s="153"/>
      <c r="CZ132" s="126"/>
    </row>
    <row r="133" spans="1:104" s="124" customFormat="1" x14ac:dyDescent="0.35">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c r="BV133" s="153"/>
      <c r="BW133" s="153"/>
      <c r="BX133" s="153"/>
      <c r="BY133" s="153"/>
      <c r="BZ133" s="153"/>
      <c r="CA133" s="153"/>
      <c r="CB133" s="153"/>
      <c r="CC133" s="153"/>
      <c r="CD133" s="153"/>
      <c r="CE133" s="153"/>
      <c r="CF133" s="153"/>
      <c r="CG133" s="153"/>
      <c r="CH133" s="153"/>
      <c r="CI133" s="153"/>
      <c r="CJ133" s="153"/>
      <c r="CK133" s="153"/>
      <c r="CL133" s="153"/>
      <c r="CM133" s="153"/>
      <c r="CN133" s="153"/>
      <c r="CO133" s="153"/>
      <c r="CP133" s="153"/>
      <c r="CQ133" s="153"/>
      <c r="CR133" s="153"/>
      <c r="CS133" s="153"/>
      <c r="CT133" s="153"/>
      <c r="CU133" s="153"/>
      <c r="CV133" s="153"/>
      <c r="CW133" s="153"/>
      <c r="CX133" s="153"/>
      <c r="CY133" s="153"/>
      <c r="CZ133" s="126"/>
    </row>
    <row r="134" spans="1:104" s="124" customFormat="1" x14ac:dyDescent="0.35">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c r="BC134" s="153"/>
      <c r="BD134" s="153"/>
      <c r="BE134" s="153"/>
      <c r="BF134" s="153"/>
      <c r="BG134" s="153"/>
      <c r="BH134" s="153"/>
      <c r="BI134" s="153"/>
      <c r="BJ134" s="153"/>
      <c r="BK134" s="153"/>
      <c r="BL134" s="153"/>
      <c r="BM134" s="153"/>
      <c r="BN134" s="153"/>
      <c r="BO134" s="153"/>
      <c r="BP134" s="153"/>
      <c r="BQ134" s="153"/>
      <c r="BR134" s="153"/>
      <c r="BS134" s="153"/>
      <c r="BT134" s="153"/>
      <c r="BU134" s="153"/>
      <c r="BV134" s="153"/>
      <c r="BW134" s="153"/>
      <c r="BX134" s="153"/>
      <c r="BY134" s="153"/>
      <c r="BZ134" s="153"/>
      <c r="CA134" s="153"/>
      <c r="CB134" s="153"/>
      <c r="CC134" s="153"/>
      <c r="CD134" s="153"/>
      <c r="CE134" s="153"/>
      <c r="CF134" s="153"/>
      <c r="CG134" s="153"/>
      <c r="CH134" s="153"/>
      <c r="CI134" s="153"/>
      <c r="CJ134" s="153"/>
      <c r="CK134" s="153"/>
      <c r="CL134" s="153"/>
      <c r="CM134" s="153"/>
      <c r="CN134" s="153"/>
      <c r="CO134" s="153"/>
      <c r="CP134" s="153"/>
      <c r="CQ134" s="153"/>
      <c r="CR134" s="153"/>
      <c r="CS134" s="153"/>
      <c r="CT134" s="153"/>
      <c r="CU134" s="153"/>
      <c r="CV134" s="153"/>
      <c r="CW134" s="153"/>
      <c r="CX134" s="153"/>
      <c r="CY134" s="153"/>
      <c r="CZ134" s="126"/>
    </row>
    <row r="135" spans="1:104" s="124" customFormat="1" x14ac:dyDescent="0.35">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3"/>
      <c r="BR135" s="153"/>
      <c r="BS135" s="153"/>
      <c r="BT135" s="153"/>
      <c r="BU135" s="153"/>
      <c r="BV135" s="153"/>
      <c r="BW135" s="153"/>
      <c r="BX135" s="153"/>
      <c r="BY135" s="153"/>
      <c r="BZ135" s="153"/>
      <c r="CA135" s="153"/>
      <c r="CB135" s="153"/>
      <c r="CC135" s="153"/>
      <c r="CD135" s="153"/>
      <c r="CE135" s="153"/>
      <c r="CF135" s="153"/>
      <c r="CG135" s="153"/>
      <c r="CH135" s="153"/>
      <c r="CI135" s="153"/>
      <c r="CJ135" s="153"/>
      <c r="CK135" s="153"/>
      <c r="CL135" s="153"/>
      <c r="CM135" s="153"/>
      <c r="CN135" s="153"/>
      <c r="CO135" s="153"/>
      <c r="CP135" s="153"/>
      <c r="CQ135" s="153"/>
      <c r="CR135" s="153"/>
      <c r="CS135" s="153"/>
      <c r="CT135" s="153"/>
      <c r="CU135" s="153"/>
      <c r="CV135" s="153"/>
      <c r="CW135" s="153"/>
      <c r="CX135" s="153"/>
      <c r="CY135" s="153"/>
      <c r="CZ135" s="126"/>
    </row>
    <row r="136" spans="1:104" s="124" customFormat="1" x14ac:dyDescent="0.35">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3"/>
      <c r="BR136" s="153"/>
      <c r="BS136" s="153"/>
      <c r="BT136" s="153"/>
      <c r="BU136" s="153"/>
      <c r="BV136" s="153"/>
      <c r="BW136" s="153"/>
      <c r="BX136" s="153"/>
      <c r="BY136" s="153"/>
      <c r="BZ136" s="153"/>
      <c r="CA136" s="153"/>
      <c r="CB136" s="153"/>
      <c r="CC136" s="153"/>
      <c r="CD136" s="153"/>
      <c r="CE136" s="153"/>
      <c r="CF136" s="153"/>
      <c r="CG136" s="153"/>
      <c r="CH136" s="153"/>
      <c r="CI136" s="153"/>
      <c r="CJ136" s="153"/>
      <c r="CK136" s="153"/>
      <c r="CL136" s="153"/>
      <c r="CM136" s="153"/>
      <c r="CN136" s="153"/>
      <c r="CO136" s="153"/>
      <c r="CP136" s="153"/>
      <c r="CQ136" s="153"/>
      <c r="CR136" s="153"/>
      <c r="CS136" s="153"/>
      <c r="CT136" s="153"/>
      <c r="CU136" s="153"/>
      <c r="CV136" s="153"/>
      <c r="CW136" s="153"/>
      <c r="CX136" s="153"/>
      <c r="CY136" s="153"/>
      <c r="CZ136" s="126"/>
    </row>
    <row r="137" spans="1:104" s="124" customFormat="1" x14ac:dyDescent="0.35">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c r="BC137" s="153"/>
      <c r="BD137" s="153"/>
      <c r="BE137" s="153"/>
      <c r="BF137" s="153"/>
      <c r="BG137" s="153"/>
      <c r="BH137" s="153"/>
      <c r="BI137" s="153"/>
      <c r="BJ137" s="153"/>
      <c r="BK137" s="153"/>
      <c r="BL137" s="153"/>
      <c r="BM137" s="153"/>
      <c r="BN137" s="153"/>
      <c r="BO137" s="153"/>
      <c r="BP137" s="153"/>
      <c r="BQ137" s="153"/>
      <c r="BR137" s="153"/>
      <c r="BS137" s="153"/>
      <c r="BT137" s="153"/>
      <c r="BU137" s="153"/>
      <c r="BV137" s="153"/>
      <c r="BW137" s="153"/>
      <c r="BX137" s="153"/>
      <c r="BY137" s="153"/>
      <c r="BZ137" s="153"/>
      <c r="CA137" s="153"/>
      <c r="CB137" s="153"/>
      <c r="CC137" s="153"/>
      <c r="CD137" s="153"/>
      <c r="CE137" s="153"/>
      <c r="CF137" s="153"/>
      <c r="CG137" s="153"/>
      <c r="CH137" s="153"/>
      <c r="CI137" s="153"/>
      <c r="CJ137" s="153"/>
      <c r="CK137" s="153"/>
      <c r="CL137" s="153"/>
      <c r="CM137" s="153"/>
      <c r="CN137" s="153"/>
      <c r="CO137" s="153"/>
      <c r="CP137" s="153"/>
      <c r="CQ137" s="153"/>
      <c r="CR137" s="153"/>
      <c r="CS137" s="153"/>
      <c r="CT137" s="153"/>
      <c r="CU137" s="153"/>
      <c r="CV137" s="153"/>
      <c r="CW137" s="153"/>
      <c r="CX137" s="153"/>
      <c r="CY137" s="153"/>
      <c r="CZ137" s="126"/>
    </row>
    <row r="138" spans="1:104" s="124" customFormat="1" x14ac:dyDescent="0.35">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c r="BR138" s="153"/>
      <c r="BS138" s="153"/>
      <c r="BT138" s="153"/>
      <c r="BU138" s="153"/>
      <c r="BV138" s="153"/>
      <c r="BW138" s="153"/>
      <c r="BX138" s="153"/>
      <c r="BY138" s="153"/>
      <c r="BZ138" s="153"/>
      <c r="CA138" s="153"/>
      <c r="CB138" s="153"/>
      <c r="CC138" s="153"/>
      <c r="CD138" s="153"/>
      <c r="CE138" s="153"/>
      <c r="CF138" s="153"/>
      <c r="CG138" s="153"/>
      <c r="CH138" s="153"/>
      <c r="CI138" s="153"/>
      <c r="CJ138" s="153"/>
      <c r="CK138" s="153"/>
      <c r="CL138" s="153"/>
      <c r="CM138" s="153"/>
      <c r="CN138" s="153"/>
      <c r="CO138" s="153"/>
      <c r="CP138" s="153"/>
      <c r="CQ138" s="153"/>
      <c r="CR138" s="153"/>
      <c r="CS138" s="153"/>
      <c r="CT138" s="153"/>
      <c r="CU138" s="153"/>
      <c r="CV138" s="153"/>
      <c r="CW138" s="153"/>
      <c r="CX138" s="153"/>
      <c r="CY138" s="153"/>
      <c r="CZ138" s="126"/>
    </row>
    <row r="139" spans="1:104" s="124" customFormat="1" x14ac:dyDescent="0.35">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c r="BC139" s="153"/>
      <c r="BD139" s="153"/>
      <c r="BE139" s="153"/>
      <c r="BF139" s="153"/>
      <c r="BG139" s="153"/>
      <c r="BH139" s="153"/>
      <c r="BI139" s="153"/>
      <c r="BJ139" s="153"/>
      <c r="BK139" s="153"/>
      <c r="BL139" s="153"/>
      <c r="BM139" s="153"/>
      <c r="BN139" s="153"/>
      <c r="BO139" s="153"/>
      <c r="BP139" s="153"/>
      <c r="BQ139" s="153"/>
      <c r="BR139" s="153"/>
      <c r="BS139" s="153"/>
      <c r="BT139" s="153"/>
      <c r="BU139" s="153"/>
      <c r="BV139" s="153"/>
      <c r="BW139" s="153"/>
      <c r="BX139" s="153"/>
      <c r="BY139" s="153"/>
      <c r="BZ139" s="153"/>
      <c r="CA139" s="153"/>
      <c r="CB139" s="153"/>
      <c r="CC139" s="153"/>
      <c r="CD139" s="153"/>
      <c r="CE139" s="153"/>
      <c r="CF139" s="153"/>
      <c r="CG139" s="153"/>
      <c r="CH139" s="153"/>
      <c r="CI139" s="153"/>
      <c r="CJ139" s="153"/>
      <c r="CK139" s="153"/>
      <c r="CL139" s="153"/>
      <c r="CM139" s="153"/>
      <c r="CN139" s="153"/>
      <c r="CO139" s="153"/>
      <c r="CP139" s="153"/>
      <c r="CQ139" s="153"/>
      <c r="CR139" s="153"/>
      <c r="CS139" s="153"/>
      <c r="CT139" s="153"/>
      <c r="CU139" s="153"/>
      <c r="CV139" s="153"/>
      <c r="CW139" s="153"/>
      <c r="CX139" s="153"/>
      <c r="CY139" s="153"/>
      <c r="CZ139" s="126"/>
    </row>
    <row r="140" spans="1:104" s="124" customFormat="1" x14ac:dyDescent="0.35">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H140" s="153"/>
      <c r="BI140" s="153"/>
      <c r="BJ140" s="153"/>
      <c r="BK140" s="153"/>
      <c r="BL140" s="153"/>
      <c r="BM140" s="153"/>
      <c r="BN140" s="153"/>
      <c r="BO140" s="153"/>
      <c r="BP140" s="153"/>
      <c r="BQ140" s="153"/>
      <c r="BR140" s="153"/>
      <c r="BS140" s="153"/>
      <c r="BT140" s="153"/>
      <c r="BU140" s="153"/>
      <c r="BV140" s="153"/>
      <c r="BW140" s="153"/>
      <c r="BX140" s="153"/>
      <c r="BY140" s="153"/>
      <c r="BZ140" s="153"/>
      <c r="CA140" s="153"/>
      <c r="CB140" s="153"/>
      <c r="CC140" s="153"/>
      <c r="CD140" s="153"/>
      <c r="CE140" s="153"/>
      <c r="CF140" s="153"/>
      <c r="CG140" s="153"/>
      <c r="CH140" s="153"/>
      <c r="CI140" s="153"/>
      <c r="CJ140" s="153"/>
      <c r="CK140" s="153"/>
      <c r="CL140" s="153"/>
      <c r="CM140" s="153"/>
      <c r="CN140" s="153"/>
      <c r="CO140" s="153"/>
      <c r="CP140" s="153"/>
      <c r="CQ140" s="153"/>
      <c r="CR140" s="153"/>
      <c r="CS140" s="153"/>
      <c r="CT140" s="153"/>
      <c r="CU140" s="153"/>
      <c r="CV140" s="153"/>
      <c r="CW140" s="153"/>
      <c r="CX140" s="153"/>
      <c r="CY140" s="153"/>
      <c r="CZ140" s="126"/>
    </row>
    <row r="141" spans="1:104" s="124" customFormat="1" x14ac:dyDescent="0.35">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c r="BC141" s="153"/>
      <c r="BD141" s="153"/>
      <c r="BE141" s="153"/>
      <c r="BF141" s="153"/>
      <c r="BG141" s="153"/>
      <c r="BH141" s="153"/>
      <c r="BI141" s="153"/>
      <c r="BJ141" s="153"/>
      <c r="BK141" s="153"/>
      <c r="BL141" s="153"/>
      <c r="BM141" s="153"/>
      <c r="BN141" s="153"/>
      <c r="BO141" s="153"/>
      <c r="BP141" s="153"/>
      <c r="BQ141" s="153"/>
      <c r="BR141" s="153"/>
      <c r="BS141" s="153"/>
      <c r="BT141" s="153"/>
      <c r="BU141" s="153"/>
      <c r="BV141" s="153"/>
      <c r="BW141" s="153"/>
      <c r="BX141" s="153"/>
      <c r="BY141" s="153"/>
      <c r="BZ141" s="153"/>
      <c r="CA141" s="153"/>
      <c r="CB141" s="153"/>
      <c r="CC141" s="153"/>
      <c r="CD141" s="153"/>
      <c r="CE141" s="153"/>
      <c r="CF141" s="153"/>
      <c r="CG141" s="153"/>
      <c r="CH141" s="153"/>
      <c r="CI141" s="153"/>
      <c r="CJ141" s="153"/>
      <c r="CK141" s="153"/>
      <c r="CL141" s="153"/>
      <c r="CM141" s="153"/>
      <c r="CN141" s="153"/>
      <c r="CO141" s="153"/>
      <c r="CP141" s="153"/>
      <c r="CQ141" s="153"/>
      <c r="CR141" s="153"/>
      <c r="CS141" s="153"/>
      <c r="CT141" s="153"/>
      <c r="CU141" s="153"/>
      <c r="CV141" s="153"/>
      <c r="CW141" s="153"/>
      <c r="CX141" s="153"/>
      <c r="CY141" s="153"/>
      <c r="CZ141" s="126"/>
    </row>
    <row r="142" spans="1:104" s="124" customFormat="1" x14ac:dyDescent="0.35">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c r="BC142" s="153"/>
      <c r="BD142" s="153"/>
      <c r="BE142" s="153"/>
      <c r="BF142" s="153"/>
      <c r="BG142" s="153"/>
      <c r="BH142" s="153"/>
      <c r="BI142" s="153"/>
      <c r="BJ142" s="153"/>
      <c r="BK142" s="153"/>
      <c r="BL142" s="153"/>
      <c r="BM142" s="153"/>
      <c r="BN142" s="153"/>
      <c r="BO142" s="153"/>
      <c r="BP142" s="153"/>
      <c r="BQ142" s="153"/>
      <c r="BR142" s="153"/>
      <c r="BS142" s="153"/>
      <c r="BT142" s="153"/>
      <c r="BU142" s="153"/>
      <c r="BV142" s="153"/>
      <c r="BW142" s="153"/>
      <c r="BX142" s="153"/>
      <c r="BY142" s="153"/>
      <c r="BZ142" s="153"/>
      <c r="CA142" s="153"/>
      <c r="CB142" s="153"/>
      <c r="CC142" s="153"/>
      <c r="CD142" s="153"/>
      <c r="CE142" s="153"/>
      <c r="CF142" s="153"/>
      <c r="CG142" s="153"/>
      <c r="CH142" s="153"/>
      <c r="CI142" s="153"/>
      <c r="CJ142" s="153"/>
      <c r="CK142" s="153"/>
      <c r="CL142" s="153"/>
      <c r="CM142" s="153"/>
      <c r="CN142" s="153"/>
      <c r="CO142" s="153"/>
      <c r="CP142" s="153"/>
      <c r="CQ142" s="153"/>
      <c r="CR142" s="153"/>
      <c r="CS142" s="153"/>
      <c r="CT142" s="153"/>
      <c r="CU142" s="153"/>
      <c r="CV142" s="153"/>
      <c r="CW142" s="153"/>
      <c r="CX142" s="153"/>
      <c r="CY142" s="153"/>
      <c r="CZ142" s="126"/>
    </row>
    <row r="143" spans="1:104" s="124" customFormat="1" x14ac:dyDescent="0.35">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c r="BC143" s="153"/>
      <c r="BD143" s="153"/>
      <c r="BE143" s="153"/>
      <c r="BF143" s="153"/>
      <c r="BG143" s="153"/>
      <c r="BH143" s="153"/>
      <c r="BI143" s="153"/>
      <c r="BJ143" s="153"/>
      <c r="BK143" s="153"/>
      <c r="BL143" s="153"/>
      <c r="BM143" s="153"/>
      <c r="BN143" s="153"/>
      <c r="BO143" s="153"/>
      <c r="BP143" s="153"/>
      <c r="BQ143" s="153"/>
      <c r="BR143" s="153"/>
      <c r="BS143" s="153"/>
      <c r="BT143" s="153"/>
      <c r="BU143" s="153"/>
      <c r="BV143" s="153"/>
      <c r="BW143" s="153"/>
      <c r="BX143" s="153"/>
      <c r="BY143" s="153"/>
      <c r="BZ143" s="153"/>
      <c r="CA143" s="153"/>
      <c r="CB143" s="153"/>
      <c r="CC143" s="153"/>
      <c r="CD143" s="153"/>
      <c r="CE143" s="153"/>
      <c r="CF143" s="153"/>
      <c r="CG143" s="153"/>
      <c r="CH143" s="153"/>
      <c r="CI143" s="153"/>
      <c r="CJ143" s="153"/>
      <c r="CK143" s="153"/>
      <c r="CL143" s="153"/>
      <c r="CM143" s="153"/>
      <c r="CN143" s="153"/>
      <c r="CO143" s="153"/>
      <c r="CP143" s="153"/>
      <c r="CQ143" s="153"/>
      <c r="CR143" s="153"/>
      <c r="CS143" s="153"/>
      <c r="CT143" s="153"/>
      <c r="CU143" s="153"/>
      <c r="CV143" s="153"/>
      <c r="CW143" s="153"/>
      <c r="CX143" s="153"/>
      <c r="CY143" s="153"/>
      <c r="CZ143" s="126"/>
    </row>
    <row r="144" spans="1:104" s="124" customFormat="1" x14ac:dyDescent="0.35">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c r="BC144" s="153"/>
      <c r="BD144" s="153"/>
      <c r="BE144" s="153"/>
      <c r="BF144" s="153"/>
      <c r="BG144" s="153"/>
      <c r="BH144" s="153"/>
      <c r="BI144" s="153"/>
      <c r="BJ144" s="153"/>
      <c r="BK144" s="153"/>
      <c r="BL144" s="153"/>
      <c r="BM144" s="153"/>
      <c r="BN144" s="153"/>
      <c r="BO144" s="153"/>
      <c r="BP144" s="153"/>
      <c r="BQ144" s="153"/>
      <c r="BR144" s="153"/>
      <c r="BS144" s="153"/>
      <c r="BT144" s="153"/>
      <c r="BU144" s="153"/>
      <c r="BV144" s="153"/>
      <c r="BW144" s="153"/>
      <c r="BX144" s="153"/>
      <c r="BY144" s="153"/>
      <c r="BZ144" s="153"/>
      <c r="CA144" s="153"/>
      <c r="CB144" s="153"/>
      <c r="CC144" s="153"/>
      <c r="CD144" s="153"/>
      <c r="CE144" s="153"/>
      <c r="CF144" s="153"/>
      <c r="CG144" s="153"/>
      <c r="CH144" s="153"/>
      <c r="CI144" s="153"/>
      <c r="CJ144" s="153"/>
      <c r="CK144" s="153"/>
      <c r="CL144" s="153"/>
      <c r="CM144" s="153"/>
      <c r="CN144" s="153"/>
      <c r="CO144" s="153"/>
      <c r="CP144" s="153"/>
      <c r="CQ144" s="153"/>
      <c r="CR144" s="153"/>
      <c r="CS144" s="153"/>
      <c r="CT144" s="153"/>
      <c r="CU144" s="153"/>
      <c r="CV144" s="153"/>
      <c r="CW144" s="153"/>
      <c r="CX144" s="153"/>
      <c r="CY144" s="153"/>
      <c r="CZ144" s="126"/>
    </row>
    <row r="145" spans="1:104" s="124" customFormat="1" x14ac:dyDescent="0.35">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c r="BC145" s="153"/>
      <c r="BD145" s="153"/>
      <c r="BE145" s="153"/>
      <c r="BF145" s="153"/>
      <c r="BG145" s="153"/>
      <c r="BH145" s="153"/>
      <c r="BI145" s="153"/>
      <c r="BJ145" s="153"/>
      <c r="BK145" s="153"/>
      <c r="BL145" s="153"/>
      <c r="BM145" s="153"/>
      <c r="BN145" s="153"/>
      <c r="BO145" s="153"/>
      <c r="BP145" s="153"/>
      <c r="BQ145" s="153"/>
      <c r="BR145" s="153"/>
      <c r="BS145" s="153"/>
      <c r="BT145" s="153"/>
      <c r="BU145" s="153"/>
      <c r="BV145" s="153"/>
      <c r="BW145" s="153"/>
      <c r="BX145" s="153"/>
      <c r="BY145" s="153"/>
      <c r="BZ145" s="153"/>
      <c r="CA145" s="153"/>
      <c r="CB145" s="153"/>
      <c r="CC145" s="153"/>
      <c r="CD145" s="153"/>
      <c r="CE145" s="153"/>
      <c r="CF145" s="153"/>
      <c r="CG145" s="153"/>
      <c r="CH145" s="153"/>
      <c r="CI145" s="153"/>
      <c r="CJ145" s="153"/>
      <c r="CK145" s="153"/>
      <c r="CL145" s="153"/>
      <c r="CM145" s="153"/>
      <c r="CN145" s="153"/>
      <c r="CO145" s="153"/>
      <c r="CP145" s="153"/>
      <c r="CQ145" s="153"/>
      <c r="CR145" s="153"/>
      <c r="CS145" s="153"/>
      <c r="CT145" s="153"/>
      <c r="CU145" s="153"/>
      <c r="CV145" s="153"/>
      <c r="CW145" s="153"/>
      <c r="CX145" s="153"/>
      <c r="CY145" s="153"/>
      <c r="CZ145" s="126"/>
    </row>
    <row r="146" spans="1:104" s="124" customFormat="1" x14ac:dyDescent="0.35">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c r="BC146" s="153"/>
      <c r="BD146" s="153"/>
      <c r="BE146" s="153"/>
      <c r="BF146" s="153"/>
      <c r="BG146" s="153"/>
      <c r="BH146" s="153"/>
      <c r="BI146" s="153"/>
      <c r="BJ146" s="153"/>
      <c r="BK146" s="153"/>
      <c r="BL146" s="153"/>
      <c r="BM146" s="153"/>
      <c r="BN146" s="153"/>
      <c r="BO146" s="153"/>
      <c r="BP146" s="153"/>
      <c r="BQ146" s="153"/>
      <c r="BR146" s="153"/>
      <c r="BS146" s="153"/>
      <c r="BT146" s="153"/>
      <c r="BU146" s="153"/>
      <c r="BV146" s="153"/>
      <c r="BW146" s="153"/>
      <c r="BX146" s="153"/>
      <c r="BY146" s="153"/>
      <c r="BZ146" s="153"/>
      <c r="CA146" s="153"/>
      <c r="CB146" s="153"/>
      <c r="CC146" s="153"/>
      <c r="CD146" s="153"/>
      <c r="CE146" s="153"/>
      <c r="CF146" s="153"/>
      <c r="CG146" s="153"/>
      <c r="CH146" s="153"/>
      <c r="CI146" s="153"/>
      <c r="CJ146" s="153"/>
      <c r="CK146" s="153"/>
      <c r="CL146" s="153"/>
      <c r="CM146" s="153"/>
      <c r="CN146" s="153"/>
      <c r="CO146" s="153"/>
      <c r="CP146" s="153"/>
      <c r="CQ146" s="153"/>
      <c r="CR146" s="153"/>
      <c r="CS146" s="153"/>
      <c r="CT146" s="153"/>
      <c r="CU146" s="153"/>
      <c r="CV146" s="153"/>
      <c r="CW146" s="153"/>
      <c r="CX146" s="153"/>
      <c r="CY146" s="153"/>
      <c r="CZ146" s="126"/>
    </row>
    <row r="147" spans="1:104" s="124" customFormat="1" x14ac:dyDescent="0.35">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c r="BC147" s="153"/>
      <c r="BD147" s="153"/>
      <c r="BE147" s="153"/>
      <c r="BF147" s="153"/>
      <c r="BG147" s="153"/>
      <c r="BH147" s="153"/>
      <c r="BI147" s="153"/>
      <c r="BJ147" s="153"/>
      <c r="BK147" s="153"/>
      <c r="BL147" s="153"/>
      <c r="BM147" s="153"/>
      <c r="BN147" s="153"/>
      <c r="BO147" s="153"/>
      <c r="BP147" s="153"/>
      <c r="BQ147" s="153"/>
      <c r="BR147" s="153"/>
      <c r="BS147" s="153"/>
      <c r="BT147" s="153"/>
      <c r="BU147" s="153"/>
      <c r="BV147" s="153"/>
      <c r="BW147" s="153"/>
      <c r="BX147" s="153"/>
      <c r="BY147" s="153"/>
      <c r="BZ147" s="153"/>
      <c r="CA147" s="153"/>
      <c r="CB147" s="153"/>
      <c r="CC147" s="153"/>
      <c r="CD147" s="153"/>
      <c r="CE147" s="153"/>
      <c r="CF147" s="153"/>
      <c r="CG147" s="153"/>
      <c r="CH147" s="153"/>
      <c r="CI147" s="153"/>
      <c r="CJ147" s="153"/>
      <c r="CK147" s="153"/>
      <c r="CL147" s="153"/>
      <c r="CM147" s="153"/>
      <c r="CN147" s="153"/>
      <c r="CO147" s="153"/>
      <c r="CP147" s="153"/>
      <c r="CQ147" s="153"/>
      <c r="CR147" s="153"/>
      <c r="CS147" s="153"/>
      <c r="CT147" s="153"/>
      <c r="CU147" s="153"/>
      <c r="CV147" s="153"/>
      <c r="CW147" s="153"/>
      <c r="CX147" s="153"/>
      <c r="CY147" s="153"/>
      <c r="CZ147" s="126"/>
    </row>
    <row r="148" spans="1:104" s="124" customFormat="1" x14ac:dyDescent="0.35">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c r="BC148" s="153"/>
      <c r="BD148" s="153"/>
      <c r="BE148" s="153"/>
      <c r="BF148" s="153"/>
      <c r="BG148" s="153"/>
      <c r="BH148" s="153"/>
      <c r="BI148" s="153"/>
      <c r="BJ148" s="153"/>
      <c r="BK148" s="153"/>
      <c r="BL148" s="153"/>
      <c r="BM148" s="153"/>
      <c r="BN148" s="153"/>
      <c r="BO148" s="153"/>
      <c r="BP148" s="153"/>
      <c r="BQ148" s="153"/>
      <c r="BR148" s="153"/>
      <c r="BS148" s="153"/>
      <c r="BT148" s="153"/>
      <c r="BU148" s="153"/>
      <c r="BV148" s="153"/>
      <c r="BW148" s="153"/>
      <c r="BX148" s="153"/>
      <c r="BY148" s="153"/>
      <c r="BZ148" s="153"/>
      <c r="CA148" s="153"/>
      <c r="CB148" s="153"/>
      <c r="CC148" s="153"/>
      <c r="CD148" s="153"/>
      <c r="CE148" s="153"/>
      <c r="CF148" s="153"/>
      <c r="CG148" s="153"/>
      <c r="CH148" s="153"/>
      <c r="CI148" s="153"/>
      <c r="CJ148" s="153"/>
      <c r="CK148" s="153"/>
      <c r="CL148" s="153"/>
      <c r="CM148" s="153"/>
      <c r="CN148" s="153"/>
      <c r="CO148" s="153"/>
      <c r="CP148" s="153"/>
      <c r="CQ148" s="153"/>
      <c r="CR148" s="153"/>
      <c r="CS148" s="153"/>
      <c r="CT148" s="153"/>
      <c r="CU148" s="153"/>
      <c r="CV148" s="153"/>
      <c r="CW148" s="153"/>
      <c r="CX148" s="153"/>
      <c r="CY148" s="153"/>
      <c r="CZ148" s="126"/>
    </row>
    <row r="149" spans="1:104" s="124" customFormat="1" x14ac:dyDescent="0.35">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c r="BC149" s="153"/>
      <c r="BD149" s="153"/>
      <c r="BE149" s="153"/>
      <c r="BF149" s="153"/>
      <c r="BG149" s="153"/>
      <c r="BH149" s="153"/>
      <c r="BI149" s="153"/>
      <c r="BJ149" s="153"/>
      <c r="BK149" s="153"/>
      <c r="BL149" s="153"/>
      <c r="BM149" s="153"/>
      <c r="BN149" s="153"/>
      <c r="BO149" s="153"/>
      <c r="BP149" s="153"/>
      <c r="BQ149" s="153"/>
      <c r="BR149" s="153"/>
      <c r="BS149" s="153"/>
      <c r="BT149" s="153"/>
      <c r="BU149" s="153"/>
      <c r="BV149" s="153"/>
      <c r="BW149" s="153"/>
      <c r="BX149" s="153"/>
      <c r="BY149" s="153"/>
      <c r="BZ149" s="153"/>
      <c r="CA149" s="153"/>
      <c r="CB149" s="153"/>
      <c r="CC149" s="153"/>
      <c r="CD149" s="153"/>
      <c r="CE149" s="153"/>
      <c r="CF149" s="153"/>
      <c r="CG149" s="153"/>
      <c r="CH149" s="153"/>
      <c r="CI149" s="153"/>
      <c r="CJ149" s="153"/>
      <c r="CK149" s="153"/>
      <c r="CL149" s="153"/>
      <c r="CM149" s="153"/>
      <c r="CN149" s="153"/>
      <c r="CO149" s="153"/>
      <c r="CP149" s="153"/>
      <c r="CQ149" s="153"/>
      <c r="CR149" s="153"/>
      <c r="CS149" s="153"/>
      <c r="CT149" s="153"/>
      <c r="CU149" s="153"/>
      <c r="CV149" s="153"/>
      <c r="CW149" s="153"/>
      <c r="CX149" s="153"/>
      <c r="CY149" s="153"/>
      <c r="CZ149" s="126"/>
    </row>
    <row r="150" spans="1:104" s="124" customFormat="1" x14ac:dyDescent="0.35">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3"/>
      <c r="AP150" s="153"/>
      <c r="AQ150" s="153"/>
      <c r="AR150" s="153"/>
      <c r="AS150" s="153"/>
      <c r="AT150" s="153"/>
      <c r="AU150" s="153"/>
      <c r="AV150" s="153"/>
      <c r="AW150" s="153"/>
      <c r="AX150" s="153"/>
      <c r="AY150" s="153"/>
      <c r="AZ150" s="153"/>
      <c r="BA150" s="153"/>
      <c r="BB150" s="153"/>
      <c r="BC150" s="153"/>
      <c r="BD150" s="153"/>
      <c r="BE150" s="153"/>
      <c r="BF150" s="153"/>
      <c r="BG150" s="153"/>
      <c r="BH150" s="153"/>
      <c r="BI150" s="153"/>
      <c r="BJ150" s="153"/>
      <c r="BK150" s="153"/>
      <c r="BL150" s="153"/>
      <c r="BM150" s="153"/>
      <c r="BN150" s="153"/>
      <c r="BO150" s="153"/>
      <c r="BP150" s="153"/>
      <c r="BQ150" s="153"/>
      <c r="BR150" s="153"/>
      <c r="BS150" s="153"/>
      <c r="BT150" s="153"/>
      <c r="BU150" s="153"/>
      <c r="BV150" s="153"/>
      <c r="BW150" s="153"/>
      <c r="BX150" s="153"/>
      <c r="BY150" s="153"/>
      <c r="BZ150" s="153"/>
      <c r="CA150" s="153"/>
      <c r="CB150" s="153"/>
      <c r="CC150" s="153"/>
      <c r="CD150" s="153"/>
      <c r="CE150" s="153"/>
      <c r="CF150" s="153"/>
      <c r="CG150" s="153"/>
      <c r="CH150" s="153"/>
      <c r="CI150" s="153"/>
      <c r="CJ150" s="153"/>
      <c r="CK150" s="153"/>
      <c r="CL150" s="153"/>
      <c r="CM150" s="153"/>
      <c r="CN150" s="153"/>
      <c r="CO150" s="153"/>
      <c r="CP150" s="153"/>
      <c r="CQ150" s="153"/>
      <c r="CR150" s="153"/>
      <c r="CS150" s="153"/>
      <c r="CT150" s="153"/>
      <c r="CU150" s="153"/>
      <c r="CV150" s="153"/>
      <c r="CW150" s="153"/>
      <c r="CX150" s="153"/>
      <c r="CY150" s="153"/>
      <c r="CZ150" s="126"/>
    </row>
    <row r="151" spans="1:104" s="124" customFormat="1" x14ac:dyDescent="0.35">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53"/>
      <c r="AL151" s="153"/>
      <c r="AM151" s="153"/>
      <c r="AN151" s="153"/>
      <c r="AO151" s="153"/>
      <c r="AP151" s="153"/>
      <c r="AQ151" s="153"/>
      <c r="AR151" s="153"/>
      <c r="AS151" s="153"/>
      <c r="AT151" s="153"/>
      <c r="AU151" s="153"/>
      <c r="AV151" s="153"/>
      <c r="AW151" s="153"/>
      <c r="AX151" s="153"/>
      <c r="AY151" s="153"/>
      <c r="AZ151" s="153"/>
      <c r="BA151" s="153"/>
      <c r="BB151" s="153"/>
      <c r="BC151" s="153"/>
      <c r="BD151" s="153"/>
      <c r="BE151" s="153"/>
      <c r="BF151" s="153"/>
      <c r="BG151" s="153"/>
      <c r="BH151" s="153"/>
      <c r="BI151" s="153"/>
      <c r="BJ151" s="153"/>
      <c r="BK151" s="153"/>
      <c r="BL151" s="153"/>
      <c r="BM151" s="153"/>
      <c r="BN151" s="153"/>
      <c r="BO151" s="153"/>
      <c r="BP151" s="153"/>
      <c r="BQ151" s="153"/>
      <c r="BR151" s="153"/>
      <c r="BS151" s="153"/>
      <c r="BT151" s="153"/>
      <c r="BU151" s="153"/>
      <c r="BV151" s="153"/>
      <c r="BW151" s="153"/>
      <c r="BX151" s="153"/>
      <c r="BY151" s="153"/>
      <c r="BZ151" s="153"/>
      <c r="CA151" s="153"/>
      <c r="CB151" s="153"/>
      <c r="CC151" s="153"/>
      <c r="CD151" s="153"/>
      <c r="CE151" s="153"/>
      <c r="CF151" s="153"/>
      <c r="CG151" s="153"/>
      <c r="CH151" s="153"/>
      <c r="CI151" s="153"/>
      <c r="CJ151" s="153"/>
      <c r="CK151" s="153"/>
      <c r="CL151" s="153"/>
      <c r="CM151" s="153"/>
      <c r="CN151" s="153"/>
      <c r="CO151" s="153"/>
      <c r="CP151" s="153"/>
      <c r="CQ151" s="153"/>
      <c r="CR151" s="153"/>
      <c r="CS151" s="153"/>
      <c r="CT151" s="153"/>
      <c r="CU151" s="153"/>
      <c r="CV151" s="153"/>
      <c r="CW151" s="153"/>
      <c r="CX151" s="153"/>
      <c r="CY151" s="153"/>
      <c r="CZ151" s="126"/>
    </row>
    <row r="152" spans="1:104" s="124" customFormat="1" x14ac:dyDescent="0.35">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c r="BR152" s="153"/>
      <c r="BS152" s="153"/>
      <c r="BT152" s="153"/>
      <c r="BU152" s="153"/>
      <c r="BV152" s="153"/>
      <c r="BW152" s="153"/>
      <c r="BX152" s="153"/>
      <c r="BY152" s="153"/>
      <c r="BZ152" s="153"/>
      <c r="CA152" s="153"/>
      <c r="CB152" s="153"/>
      <c r="CC152" s="153"/>
      <c r="CD152" s="153"/>
      <c r="CE152" s="153"/>
      <c r="CF152" s="153"/>
      <c r="CG152" s="153"/>
      <c r="CH152" s="153"/>
      <c r="CI152" s="153"/>
      <c r="CJ152" s="153"/>
      <c r="CK152" s="153"/>
      <c r="CL152" s="153"/>
      <c r="CM152" s="153"/>
      <c r="CN152" s="153"/>
      <c r="CO152" s="153"/>
      <c r="CP152" s="153"/>
      <c r="CQ152" s="153"/>
      <c r="CR152" s="153"/>
      <c r="CS152" s="153"/>
      <c r="CT152" s="153"/>
      <c r="CU152" s="153"/>
      <c r="CV152" s="153"/>
      <c r="CW152" s="153"/>
      <c r="CX152" s="153"/>
      <c r="CY152" s="153"/>
      <c r="CZ152" s="126"/>
    </row>
    <row r="153" spans="1:104" s="124" customFormat="1" x14ac:dyDescent="0.35">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c r="BQ153" s="153"/>
      <c r="BR153" s="153"/>
      <c r="BS153" s="153"/>
      <c r="BT153" s="153"/>
      <c r="BU153" s="153"/>
      <c r="BV153" s="153"/>
      <c r="BW153" s="153"/>
      <c r="BX153" s="153"/>
      <c r="BY153" s="153"/>
      <c r="BZ153" s="153"/>
      <c r="CA153" s="153"/>
      <c r="CB153" s="153"/>
      <c r="CC153" s="153"/>
      <c r="CD153" s="153"/>
      <c r="CE153" s="153"/>
      <c r="CF153" s="153"/>
      <c r="CG153" s="153"/>
      <c r="CH153" s="153"/>
      <c r="CI153" s="153"/>
      <c r="CJ153" s="153"/>
      <c r="CK153" s="153"/>
      <c r="CL153" s="153"/>
      <c r="CM153" s="153"/>
      <c r="CN153" s="153"/>
      <c r="CO153" s="153"/>
      <c r="CP153" s="153"/>
      <c r="CQ153" s="153"/>
      <c r="CR153" s="153"/>
      <c r="CS153" s="153"/>
      <c r="CT153" s="153"/>
      <c r="CU153" s="153"/>
      <c r="CV153" s="153"/>
      <c r="CW153" s="153"/>
      <c r="CX153" s="153"/>
      <c r="CY153" s="153"/>
      <c r="CZ153" s="126"/>
    </row>
    <row r="154" spans="1:104" s="124" customFormat="1" x14ac:dyDescent="0.35">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c r="BR154" s="153"/>
      <c r="BS154" s="153"/>
      <c r="BT154" s="153"/>
      <c r="BU154" s="153"/>
      <c r="BV154" s="153"/>
      <c r="BW154" s="153"/>
      <c r="BX154" s="153"/>
      <c r="BY154" s="153"/>
      <c r="BZ154" s="153"/>
      <c r="CA154" s="153"/>
      <c r="CB154" s="153"/>
      <c r="CC154" s="153"/>
      <c r="CD154" s="153"/>
      <c r="CE154" s="153"/>
      <c r="CF154" s="153"/>
      <c r="CG154" s="153"/>
      <c r="CH154" s="153"/>
      <c r="CI154" s="153"/>
      <c r="CJ154" s="153"/>
      <c r="CK154" s="153"/>
      <c r="CL154" s="153"/>
      <c r="CM154" s="153"/>
      <c r="CN154" s="153"/>
      <c r="CO154" s="153"/>
      <c r="CP154" s="153"/>
      <c r="CQ154" s="153"/>
      <c r="CR154" s="153"/>
      <c r="CS154" s="153"/>
      <c r="CT154" s="153"/>
      <c r="CU154" s="153"/>
      <c r="CV154" s="153"/>
      <c r="CW154" s="153"/>
      <c r="CX154" s="153"/>
      <c r="CY154" s="153"/>
      <c r="CZ154" s="126"/>
    </row>
    <row r="155" spans="1:104" s="124" customFormat="1" x14ac:dyDescent="0.35">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53"/>
      <c r="BD155" s="153"/>
      <c r="BE155" s="153"/>
      <c r="BF155" s="153"/>
      <c r="BG155" s="153"/>
      <c r="BH155" s="153"/>
      <c r="BI155" s="153"/>
      <c r="BJ155" s="153"/>
      <c r="BK155" s="153"/>
      <c r="BL155" s="153"/>
      <c r="BM155" s="153"/>
      <c r="BN155" s="153"/>
      <c r="BO155" s="153"/>
      <c r="BP155" s="153"/>
      <c r="BQ155" s="153"/>
      <c r="BR155" s="153"/>
      <c r="BS155" s="153"/>
      <c r="BT155" s="153"/>
      <c r="BU155" s="153"/>
      <c r="BV155" s="153"/>
      <c r="BW155" s="153"/>
      <c r="BX155" s="153"/>
      <c r="BY155" s="153"/>
      <c r="BZ155" s="153"/>
      <c r="CA155" s="153"/>
      <c r="CB155" s="153"/>
      <c r="CC155" s="153"/>
      <c r="CD155" s="153"/>
      <c r="CE155" s="153"/>
      <c r="CF155" s="153"/>
      <c r="CG155" s="153"/>
      <c r="CH155" s="153"/>
      <c r="CI155" s="153"/>
      <c r="CJ155" s="153"/>
      <c r="CK155" s="153"/>
      <c r="CL155" s="153"/>
      <c r="CM155" s="153"/>
      <c r="CN155" s="153"/>
      <c r="CO155" s="153"/>
      <c r="CP155" s="153"/>
      <c r="CQ155" s="153"/>
      <c r="CR155" s="153"/>
      <c r="CS155" s="153"/>
      <c r="CT155" s="153"/>
      <c r="CU155" s="153"/>
      <c r="CV155" s="153"/>
      <c r="CW155" s="153"/>
      <c r="CX155" s="153"/>
      <c r="CY155" s="153"/>
      <c r="CZ155" s="126"/>
    </row>
    <row r="156" spans="1:104" s="124" customFormat="1" x14ac:dyDescent="0.35">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153"/>
      <c r="BA156" s="153"/>
      <c r="BB156" s="153"/>
      <c r="BC156" s="153"/>
      <c r="BD156" s="153"/>
      <c r="BE156" s="153"/>
      <c r="BF156" s="153"/>
      <c r="BG156" s="153"/>
      <c r="BH156" s="153"/>
      <c r="BI156" s="153"/>
      <c r="BJ156" s="153"/>
      <c r="BK156" s="153"/>
      <c r="BL156" s="153"/>
      <c r="BM156" s="153"/>
      <c r="BN156" s="153"/>
      <c r="BO156" s="153"/>
      <c r="BP156" s="153"/>
      <c r="BQ156" s="153"/>
      <c r="BR156" s="153"/>
      <c r="BS156" s="153"/>
      <c r="BT156" s="153"/>
      <c r="BU156" s="153"/>
      <c r="BV156" s="153"/>
      <c r="BW156" s="153"/>
      <c r="BX156" s="153"/>
      <c r="BY156" s="153"/>
      <c r="BZ156" s="153"/>
      <c r="CA156" s="153"/>
      <c r="CB156" s="153"/>
      <c r="CC156" s="153"/>
      <c r="CD156" s="153"/>
      <c r="CE156" s="153"/>
      <c r="CF156" s="153"/>
      <c r="CG156" s="153"/>
      <c r="CH156" s="153"/>
      <c r="CI156" s="153"/>
      <c r="CJ156" s="153"/>
      <c r="CK156" s="153"/>
      <c r="CL156" s="153"/>
      <c r="CM156" s="153"/>
      <c r="CN156" s="153"/>
      <c r="CO156" s="153"/>
      <c r="CP156" s="153"/>
      <c r="CQ156" s="153"/>
      <c r="CR156" s="153"/>
      <c r="CS156" s="153"/>
      <c r="CT156" s="153"/>
      <c r="CU156" s="153"/>
      <c r="CV156" s="153"/>
      <c r="CW156" s="153"/>
      <c r="CX156" s="153"/>
      <c r="CY156" s="153"/>
      <c r="CZ156" s="126"/>
    </row>
    <row r="157" spans="1:104" s="124" customFormat="1" x14ac:dyDescent="0.35">
      <c r="A157" s="127"/>
      <c r="CY157" s="153"/>
      <c r="CZ157" s="126"/>
    </row>
    <row r="158" spans="1:104" x14ac:dyDescent="0.35">
      <c r="CY158" s="124"/>
    </row>
  </sheetData>
  <protectedRanges>
    <protectedRange sqref="C41:CY41" name="Range11"/>
    <protectedRange sqref="C31:CY31" name="Range10"/>
    <protectedRange sqref="C28:CY29" name="Range9"/>
    <protectedRange sqref="C21:CY21" name="Range8"/>
    <protectedRange sqref="C15" name="Range7"/>
    <protectedRange sqref="B14" name="Range6"/>
    <protectedRange sqref="C10:CX11" name="Range5"/>
    <protectedRange sqref="B9" name="Range4"/>
    <protectedRange sqref="C8:CX8" name="Range3"/>
    <protectedRange sqref="C7" name="Range2"/>
    <protectedRange sqref="B5" name="Range1"/>
  </protectedRanges>
  <mergeCells count="15">
    <mergeCell ref="M58:X58"/>
    <mergeCell ref="Y58:AJ58"/>
    <mergeCell ref="A65:CZ65"/>
    <mergeCell ref="CS58:DB58"/>
    <mergeCell ref="E1:K1"/>
    <mergeCell ref="BC1:BI1"/>
    <mergeCell ref="E2:K2"/>
    <mergeCell ref="BU58:CF58"/>
    <mergeCell ref="CG58:CR58"/>
    <mergeCell ref="BC2:BI2"/>
    <mergeCell ref="C5:L5"/>
    <mergeCell ref="AK58:AV58"/>
    <mergeCell ref="AW58:BH58"/>
    <mergeCell ref="BI58:BT58"/>
    <mergeCell ref="A1:A2"/>
  </mergeCells>
  <conditionalFormatting sqref="B2:C2">
    <cfRule type="expression" dxfId="0" priority="1" stopIfTrue="1">
      <formula>($A$1=1)</formula>
    </cfRule>
  </conditionalFormatting>
  <dataValidations count="6">
    <dataValidation type="date" allowBlank="1" showErrorMessage="1" errorTitle="Reporting Period" error="Los Periodos de Reporte para los Proyectos Forestales tienen una duración de 12 meses, con la excepción del primer Periodo de Reporte, el cual puede ser de hasta 12 meses desde la Fecha de Inicio del Proyecto. " promptTitle="Reporting Period" prompt="The first reporting period in an initial crediting period may consist of 6 to 12 months; all subsequent reporting periods must consist of 12 consecutive months." sqref="C7" xr:uid="{8FA4B66F-C15B-404B-8719-EB31CE850F50}">
      <formula1>DATE(YEAR(B5),MONTH(B5),DAY(B5))</formula1>
      <formula2>DATE(YEAR(B5),MONTH(B5)+12,DAY(B5))</formula2>
    </dataValidation>
    <dataValidation allowBlank="1" showErrorMessage="1" promptTitle="Notas" prompt="Ingresar el final del primer periodo de reporte, el cual puede ser entre 6 y 12 meses a partir de la fecha de inicio del proyecto. Después se calcula automáticamente sumando 12 meses para cada periodo de reporte. (mm/dd/aa)" sqref="A7" xr:uid="{2A8879DB-2C74-4250-84B9-2D6EFBBFD709}"/>
    <dataValidation allowBlank="1" showErrorMessage="1" promptTitle="Notas" prompt="Ingresar la fecha de entrega del reporte de monitoreo y la hoja de calculo. (mm/dd/aa)" sqref="A8" xr:uid="{A2A536BA-6699-4D39-BB3A-776A647430D7}"/>
    <dataValidation allowBlank="1" showErrorMessage="1" promptTitle="Notas" prompt="Fecha de Inicio del proyecto. Es la fecha cuando comienzan las actividades del proyecto, la cual no podrá ser mas de seis meses antes de la fecha  cuando se somete  el proyecto. (mm/dd/aa)" sqref="A5" xr:uid="{B743C760-437E-4E4A-B950-AB137CDEC7B8}"/>
    <dataValidation type="list" allowBlank="1" showInputMessage="1" showErrorMessage="1" sqref="C29:CY29" xr:uid="{5813ECA3-D4B2-4A20-B9D1-85AF5E6855EC}">
      <formula1>"0,0.036,0.082,0.174"</formula1>
    </dataValidation>
    <dataValidation allowBlank="1" showErrorMessage="1" sqref="A6" xr:uid="{354B1EF0-FD3A-4F07-9ED1-9853BEAAD2B4}"/>
  </dataValidations>
  <pageMargins left="0.75" right="0.75" top="1" bottom="1" header="0.5" footer="0.5"/>
  <pageSetup scale="32"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8348-42CA-43DA-AC5F-0789187B464B}">
  <sheetPr>
    <tabColor theme="9" tint="0.39997558519241921"/>
  </sheetPr>
  <dimension ref="A1:P11"/>
  <sheetViews>
    <sheetView zoomScaleNormal="100" workbookViewId="0">
      <selection activeCell="A11" sqref="A11:M11"/>
    </sheetView>
  </sheetViews>
  <sheetFormatPr defaultColWidth="9.1796875" defaultRowHeight="12.5" x14ac:dyDescent="0.25"/>
  <cols>
    <col min="1" max="5" width="9.1796875" style="171"/>
    <col min="6" max="6" width="32" style="171" customWidth="1"/>
    <col min="7" max="14" width="9.1796875" style="171"/>
    <col min="15" max="15" width="9.1796875" style="171" customWidth="1"/>
    <col min="16" max="16" width="9.453125" style="171" customWidth="1"/>
    <col min="17" max="16384" width="9.1796875" style="171"/>
  </cols>
  <sheetData>
    <row r="1" spans="1:16" ht="23" x14ac:dyDescent="0.5">
      <c r="A1" s="170" t="s">
        <v>144</v>
      </c>
      <c r="B1" s="170"/>
      <c r="C1" s="170"/>
      <c r="D1" s="170"/>
      <c r="E1" s="170"/>
      <c r="F1" s="170"/>
      <c r="G1" s="170"/>
      <c r="H1" s="170"/>
      <c r="I1" s="170"/>
      <c r="J1" s="170"/>
      <c r="K1" s="170"/>
      <c r="L1" s="170"/>
      <c r="M1" s="170"/>
      <c r="N1" s="170"/>
      <c r="O1" s="170"/>
      <c r="P1" s="170"/>
    </row>
    <row r="2" spans="1:16" ht="169.5" customHeight="1" x14ac:dyDescent="0.25">
      <c r="A2" s="272" t="s">
        <v>141</v>
      </c>
      <c r="B2" s="272"/>
      <c r="C2" s="272"/>
      <c r="D2" s="272"/>
      <c r="E2" s="272"/>
      <c r="F2" s="272"/>
      <c r="G2" s="272"/>
      <c r="H2" s="272"/>
      <c r="I2" s="272"/>
      <c r="J2" s="272"/>
      <c r="K2" s="272"/>
      <c r="L2" s="272"/>
      <c r="M2" s="272"/>
      <c r="N2" s="172"/>
      <c r="O2" s="172"/>
      <c r="P2" s="172"/>
    </row>
    <row r="3" spans="1:16" ht="15" customHeight="1" thickBot="1" x14ac:dyDescent="0.3">
      <c r="A3" s="173"/>
      <c r="B3" s="174"/>
      <c r="C3" s="174"/>
      <c r="D3" s="174"/>
      <c r="E3" s="174"/>
      <c r="F3" s="174"/>
      <c r="G3" s="174"/>
      <c r="H3" s="174"/>
      <c r="I3" s="174"/>
      <c r="J3" s="174"/>
      <c r="K3" s="174"/>
      <c r="L3" s="174"/>
      <c r="M3" s="174"/>
      <c r="N3" s="172"/>
      <c r="O3" s="172"/>
      <c r="P3" s="172"/>
    </row>
    <row r="4" spans="1:16" ht="14" x14ac:dyDescent="0.3">
      <c r="A4" s="273" t="s">
        <v>127</v>
      </c>
      <c r="B4" s="274"/>
      <c r="C4" s="274"/>
      <c r="D4" s="274"/>
      <c r="E4" s="274"/>
      <c r="F4" s="275"/>
      <c r="G4" s="175"/>
      <c r="H4" s="175"/>
    </row>
    <row r="5" spans="1:16" x14ac:dyDescent="0.25">
      <c r="A5" s="276" t="s">
        <v>171</v>
      </c>
      <c r="B5" s="277"/>
      <c r="C5" s="277"/>
      <c r="D5" s="277"/>
      <c r="E5" s="277"/>
      <c r="F5" s="278"/>
      <c r="G5" s="176"/>
      <c r="H5" s="176"/>
    </row>
    <row r="6" spans="1:16" x14ac:dyDescent="0.25">
      <c r="A6" s="279" t="s">
        <v>142</v>
      </c>
      <c r="B6" s="280"/>
      <c r="C6" s="280"/>
      <c r="D6" s="280"/>
      <c r="E6" s="280"/>
      <c r="F6" s="281"/>
      <c r="G6" s="177"/>
      <c r="H6" s="177"/>
    </row>
    <row r="7" spans="1:16" ht="12.75" customHeight="1" x14ac:dyDescent="0.25">
      <c r="A7" s="282" t="s">
        <v>172</v>
      </c>
      <c r="B7" s="283"/>
      <c r="C7" s="283"/>
      <c r="D7" s="283"/>
      <c r="E7" s="283"/>
      <c r="F7" s="284"/>
      <c r="G7" s="178"/>
      <c r="H7" s="178"/>
    </row>
    <row r="8" spans="1:16" ht="12.75" customHeight="1" x14ac:dyDescent="0.25">
      <c r="A8" s="285" t="s">
        <v>143</v>
      </c>
      <c r="B8" s="286"/>
      <c r="C8" s="286"/>
      <c r="D8" s="286"/>
      <c r="E8" s="286"/>
      <c r="F8" s="287"/>
      <c r="G8" s="178"/>
      <c r="H8" s="178"/>
    </row>
    <row r="9" spans="1:16" ht="13.5" customHeight="1" thickBot="1" x14ac:dyDescent="0.3">
      <c r="A9" s="266" t="s">
        <v>173</v>
      </c>
      <c r="B9" s="267"/>
      <c r="C9" s="267"/>
      <c r="D9" s="267"/>
      <c r="E9" s="267"/>
      <c r="F9" s="268"/>
      <c r="G9" s="179"/>
      <c r="H9" s="179"/>
    </row>
    <row r="11" spans="1:16" ht="56.25" customHeight="1" x14ac:dyDescent="0.25">
      <c r="A11" s="269" t="s">
        <v>174</v>
      </c>
      <c r="B11" s="270"/>
      <c r="C11" s="270"/>
      <c r="D11" s="270"/>
      <c r="E11" s="270"/>
      <c r="F11" s="270"/>
      <c r="G11" s="270"/>
      <c r="H11" s="270"/>
      <c r="I11" s="270"/>
      <c r="J11" s="270"/>
      <c r="K11" s="270"/>
      <c r="L11" s="270"/>
      <c r="M11" s="271"/>
    </row>
  </sheetData>
  <sheetProtection algorithmName="SHA-512" hashValue="9lGqiofN3s4T9ggf943ZQObnH+BfaeTlU73aRLIfbyUnQ33Q/kHmHN7Obbd9CnzTUpeL9PVauvmbfj3g51/W5Q==" saltValue="TPxuLS6rnlKMQuL+UcwIcQ==" spinCount="100000" sheet="1" objects="1" scenarios="1"/>
  <protectedRanges>
    <protectedRange sqref="B6:B9 E9" name="Intro_2"/>
  </protectedRanges>
  <mergeCells count="8">
    <mergeCell ref="A9:F9"/>
    <mergeCell ref="A11:M11"/>
    <mergeCell ref="A2:M2"/>
    <mergeCell ref="A4:F4"/>
    <mergeCell ref="A5:F5"/>
    <mergeCell ref="A6:F6"/>
    <mergeCell ref="A7:F7"/>
    <mergeCell ref="A8:F8"/>
  </mergeCells>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9749-D325-4C40-BDD5-37B4F412179C}">
  <sheetPr>
    <tabColor theme="9" tint="0.39997558519241921"/>
  </sheetPr>
  <dimension ref="A1:D19"/>
  <sheetViews>
    <sheetView topLeftCell="A3" workbookViewId="0">
      <selection activeCell="A21" sqref="A21"/>
    </sheetView>
  </sheetViews>
  <sheetFormatPr defaultColWidth="9.1796875" defaultRowHeight="14" x14ac:dyDescent="0.3"/>
  <cols>
    <col min="1" max="1" width="26" style="180" customWidth="1"/>
    <col min="2" max="2" width="31.7265625" style="180" customWidth="1"/>
    <col min="3" max="16384" width="9.1796875" style="180"/>
  </cols>
  <sheetData>
    <row r="1" spans="1:4" ht="23" x14ac:dyDescent="0.5">
      <c r="A1" s="170" t="s">
        <v>145</v>
      </c>
      <c r="B1" s="170"/>
    </row>
    <row r="3" spans="1:4" x14ac:dyDescent="0.3">
      <c r="A3" s="181" t="s">
        <v>146</v>
      </c>
      <c r="B3" s="182"/>
      <c r="C3" s="183"/>
      <c r="D3" s="183"/>
    </row>
    <row r="4" spans="1:4" ht="30" customHeight="1" thickBot="1" x14ac:dyDescent="0.35">
      <c r="A4" s="288" t="s">
        <v>147</v>
      </c>
      <c r="B4" s="288"/>
      <c r="C4" s="183"/>
      <c r="D4" s="183"/>
    </row>
    <row r="5" spans="1:4" x14ac:dyDescent="0.3">
      <c r="A5" s="184" t="s">
        <v>175</v>
      </c>
      <c r="B5" s="185"/>
      <c r="C5" s="183"/>
      <c r="D5" s="183"/>
    </row>
    <row r="6" spans="1:4" ht="14.5" thickBot="1" x14ac:dyDescent="0.35">
      <c r="A6" s="186" t="s">
        <v>150</v>
      </c>
      <c r="B6" s="187"/>
      <c r="C6" s="183"/>
      <c r="D6" s="183"/>
    </row>
    <row r="7" spans="1:4" x14ac:dyDescent="0.3">
      <c r="A7" s="183"/>
      <c r="B7" s="183"/>
      <c r="C7" s="183"/>
      <c r="D7" s="183"/>
    </row>
    <row r="8" spans="1:4" ht="14.5" thickBot="1" x14ac:dyDescent="0.35">
      <c r="A8" s="181" t="s">
        <v>149</v>
      </c>
      <c r="B8" s="182"/>
      <c r="C8" s="183"/>
      <c r="D8" s="183"/>
    </row>
    <row r="9" spans="1:4" x14ac:dyDescent="0.3">
      <c r="A9" s="184" t="s">
        <v>175</v>
      </c>
      <c r="B9" s="188" t="s">
        <v>151</v>
      </c>
      <c r="C9" s="200">
        <f>B5/0.6</f>
        <v>0</v>
      </c>
      <c r="D9" s="183"/>
    </row>
    <row r="10" spans="1:4" ht="14.5" thickBot="1" x14ac:dyDescent="0.35">
      <c r="A10" s="186" t="s">
        <v>150</v>
      </c>
      <c r="B10" s="189" t="s">
        <v>151</v>
      </c>
      <c r="C10" s="201">
        <f>B6/0.6</f>
        <v>0</v>
      </c>
      <c r="D10" s="183"/>
    </row>
    <row r="11" spans="1:4" x14ac:dyDescent="0.3">
      <c r="A11" s="183"/>
      <c r="B11" s="183"/>
      <c r="C11" s="183"/>
      <c r="D11" s="183"/>
    </row>
    <row r="12" spans="1:4" ht="14.5" thickBot="1" x14ac:dyDescent="0.35">
      <c r="A12" s="181" t="s">
        <v>161</v>
      </c>
      <c r="B12" s="182"/>
      <c r="C12" s="183"/>
      <c r="D12" s="183"/>
    </row>
    <row r="13" spans="1:4" x14ac:dyDescent="0.3">
      <c r="A13" s="184" t="s">
        <v>175</v>
      </c>
      <c r="B13" s="188" t="s">
        <v>152</v>
      </c>
      <c r="C13" s="200">
        <f>0.53*C9</f>
        <v>0</v>
      </c>
      <c r="D13" s="183"/>
    </row>
    <row r="14" spans="1:4" ht="14.5" thickBot="1" x14ac:dyDescent="0.35">
      <c r="A14" s="186" t="s">
        <v>150</v>
      </c>
      <c r="B14" s="189" t="s">
        <v>153</v>
      </c>
      <c r="C14" s="201">
        <f>0.75*C10</f>
        <v>0</v>
      </c>
      <c r="D14" s="183"/>
    </row>
    <row r="15" spans="1:4" x14ac:dyDescent="0.3">
      <c r="A15" s="183"/>
      <c r="B15" s="183"/>
      <c r="C15" s="183"/>
      <c r="D15" s="183"/>
    </row>
    <row r="16" spans="1:4" ht="14.5" thickBot="1" x14ac:dyDescent="0.35">
      <c r="A16" s="181" t="s">
        <v>154</v>
      </c>
      <c r="B16" s="182"/>
      <c r="C16" s="183"/>
      <c r="D16" s="183"/>
    </row>
    <row r="17" spans="1:4" x14ac:dyDescent="0.3">
      <c r="A17" s="184" t="s">
        <v>128</v>
      </c>
      <c r="B17" s="188" t="s">
        <v>155</v>
      </c>
      <c r="C17" s="200">
        <f>IFERROR(SUM(C13:C14)*0.5,"")</f>
        <v>0</v>
      </c>
      <c r="D17" s="183"/>
    </row>
    <row r="18" spans="1:4" ht="16" thickBot="1" x14ac:dyDescent="0.45">
      <c r="A18" s="186" t="s">
        <v>129</v>
      </c>
      <c r="B18" s="189" t="s">
        <v>130</v>
      </c>
      <c r="C18" s="202">
        <f>IFERROR(C17*3.67,"")</f>
        <v>0</v>
      </c>
      <c r="D18" s="220" t="s">
        <v>156</v>
      </c>
    </row>
    <row r="19" spans="1:4" x14ac:dyDescent="0.3">
      <c r="A19" s="183"/>
      <c r="B19" s="183"/>
      <c r="C19" s="183"/>
      <c r="D19" s="183"/>
    </row>
  </sheetData>
  <sheetProtection algorithmName="SHA-512" hashValue="giUGPB3mPLrtbEbLeic9vrK22s2vvqz+0TPVG/BL9BmRGHGUpEs/aF35aIO+WHGo9WtbqLIhwJK36DCcw+GXHw==" saltValue="Ii5odmgDtdxEQ118lSrGSQ==" spinCount="100000" sheet="1" objects="1" scenarios="1"/>
  <protectedRanges>
    <protectedRange sqref="B5:B6" name="Range1"/>
  </protectedRanges>
  <mergeCells count="1">
    <mergeCell ref="A4: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8D29-4836-4CB7-B616-AF7FA88302BA}">
  <sheetPr>
    <tabColor theme="9" tint="0.39997558519241921"/>
  </sheetPr>
  <dimension ref="A1:G20"/>
  <sheetViews>
    <sheetView workbookViewId="0">
      <selection activeCell="G13" sqref="G13"/>
    </sheetView>
  </sheetViews>
  <sheetFormatPr defaultColWidth="9.1796875" defaultRowHeight="14" x14ac:dyDescent="0.3"/>
  <cols>
    <col min="1" max="1" width="29" style="180" customWidth="1"/>
    <col min="2" max="2" width="12.81640625" style="180" customWidth="1"/>
    <col min="3" max="3" width="25.81640625" style="180" customWidth="1"/>
    <col min="4" max="7" width="12.81640625" style="180" customWidth="1"/>
    <col min="8" max="16384" width="9.1796875" style="180"/>
  </cols>
  <sheetData>
    <row r="1" spans="1:7" ht="23" x14ac:dyDescent="0.5">
      <c r="A1" s="170" t="s">
        <v>157</v>
      </c>
      <c r="B1" s="170"/>
    </row>
    <row r="3" spans="1:7" x14ac:dyDescent="0.3">
      <c r="A3" s="181" t="s">
        <v>158</v>
      </c>
      <c r="B3" s="182"/>
      <c r="C3" s="183"/>
      <c r="D3" s="183"/>
    </row>
    <row r="4" spans="1:7" ht="56.25" customHeight="1" thickBot="1" x14ac:dyDescent="0.35">
      <c r="A4" s="288" t="s">
        <v>159</v>
      </c>
      <c r="B4" s="288"/>
      <c r="C4" s="288"/>
      <c r="D4" s="288"/>
      <c r="E4" s="288"/>
      <c r="F4" s="288"/>
      <c r="G4" s="288"/>
    </row>
    <row r="5" spans="1:7" x14ac:dyDescent="0.3">
      <c r="A5" s="203" t="s">
        <v>160</v>
      </c>
      <c r="B5" s="204">
        <f>YEAR('Hoja De Calculo'!$B$5)-6</f>
        <v>1894</v>
      </c>
      <c r="C5" s="190">
        <f>YEAR('Hoja De Calculo'!$B$5)-5</f>
        <v>1895</v>
      </c>
      <c r="D5" s="190">
        <f>YEAR('Hoja De Calculo'!$B$5)-4</f>
        <v>1896</v>
      </c>
      <c r="E5" s="190">
        <f>YEAR('Hoja De Calculo'!$B$5)-3</f>
        <v>1897</v>
      </c>
      <c r="F5" s="190">
        <f>YEAR('Hoja De Calculo'!$B$5)-2</f>
        <v>1898</v>
      </c>
      <c r="G5" s="205">
        <f>YEAR('Hoja De Calculo'!$B$5)-1</f>
        <v>1899</v>
      </c>
    </row>
    <row r="6" spans="1:7" x14ac:dyDescent="0.3">
      <c r="A6" s="208" t="s">
        <v>148</v>
      </c>
      <c r="B6" s="206"/>
      <c r="C6" s="207"/>
      <c r="D6" s="207"/>
      <c r="E6" s="207"/>
      <c r="F6" s="207"/>
      <c r="G6" s="207"/>
    </row>
    <row r="7" spans="1:7" ht="14.5" thickBot="1" x14ac:dyDescent="0.35">
      <c r="A7" s="209" t="s">
        <v>150</v>
      </c>
      <c r="B7" s="206"/>
      <c r="C7" s="207"/>
      <c r="D7" s="207"/>
      <c r="E7" s="207"/>
      <c r="F7" s="207"/>
      <c r="G7" s="207"/>
    </row>
    <row r="8" spans="1:7" x14ac:dyDescent="0.3">
      <c r="A8" s="210"/>
      <c r="B8" s="183"/>
      <c r="C8" s="183"/>
      <c r="D8" s="183"/>
    </row>
    <row r="9" spans="1:7" ht="14.5" thickBot="1" x14ac:dyDescent="0.35">
      <c r="A9" s="211" t="s">
        <v>149</v>
      </c>
      <c r="B9" s="182"/>
      <c r="C9" s="183"/>
      <c r="D9" s="183"/>
    </row>
    <row r="10" spans="1:7" ht="15" customHeight="1" x14ac:dyDescent="0.3">
      <c r="A10" s="212" t="s">
        <v>148</v>
      </c>
      <c r="B10" s="290" t="s">
        <v>151</v>
      </c>
      <c r="C10" s="290"/>
      <c r="D10" s="214">
        <f>IFERROR(SUM(B6:G6)/COUNTIF(B6:G6,"&gt;=0")/0.6,0)</f>
        <v>0</v>
      </c>
    </row>
    <row r="11" spans="1:7" ht="15.75" customHeight="1" thickBot="1" x14ac:dyDescent="0.35">
      <c r="A11" s="213" t="s">
        <v>150</v>
      </c>
      <c r="B11" s="289" t="s">
        <v>151</v>
      </c>
      <c r="C11" s="289"/>
      <c r="D11" s="215">
        <f>IFERROR(SUM(B7:G7)/COUNTIF(B7:G7,"&gt;=0")/0.6,0)</f>
        <v>0</v>
      </c>
    </row>
    <row r="12" spans="1:7" x14ac:dyDescent="0.3">
      <c r="A12" s="210"/>
      <c r="B12" s="216"/>
      <c r="C12" s="216"/>
      <c r="D12" s="216"/>
    </row>
    <row r="13" spans="1:7" ht="14.5" thickBot="1" x14ac:dyDescent="0.35">
      <c r="A13" s="211" t="s">
        <v>162</v>
      </c>
      <c r="B13" s="217"/>
      <c r="C13" s="216"/>
      <c r="D13" s="216"/>
    </row>
    <row r="14" spans="1:7" x14ac:dyDescent="0.3">
      <c r="A14" s="212" t="s">
        <v>148</v>
      </c>
      <c r="B14" s="290" t="s">
        <v>152</v>
      </c>
      <c r="C14" s="290"/>
      <c r="D14" s="214">
        <f>0.53*D10</f>
        <v>0</v>
      </c>
      <c r="E14" s="183"/>
    </row>
    <row r="15" spans="1:7" ht="14.5" thickBot="1" x14ac:dyDescent="0.35">
      <c r="A15" s="213" t="s">
        <v>150</v>
      </c>
      <c r="B15" s="289" t="s">
        <v>153</v>
      </c>
      <c r="C15" s="289"/>
      <c r="D15" s="215">
        <f>0.75*D11</f>
        <v>0</v>
      </c>
      <c r="E15" s="183"/>
    </row>
    <row r="16" spans="1:7" x14ac:dyDescent="0.3">
      <c r="A16" s="210"/>
      <c r="B16" s="216"/>
      <c r="C16" s="216"/>
      <c r="D16" s="216"/>
    </row>
    <row r="17" spans="1:5" ht="14.5" thickBot="1" x14ac:dyDescent="0.35">
      <c r="A17" s="211" t="s">
        <v>154</v>
      </c>
      <c r="B17" s="217"/>
      <c r="C17" s="216"/>
      <c r="D17" s="216"/>
    </row>
    <row r="18" spans="1:5" ht="15" customHeight="1" x14ac:dyDescent="0.3">
      <c r="A18" s="212" t="s">
        <v>128</v>
      </c>
      <c r="B18" s="290" t="s">
        <v>155</v>
      </c>
      <c r="C18" s="290"/>
      <c r="D18" s="214">
        <f>IFERROR(SUM(D14:D15)*0.5,"")</f>
        <v>0</v>
      </c>
    </row>
    <row r="19" spans="1:5" ht="16" thickBot="1" x14ac:dyDescent="0.35">
      <c r="A19" s="213" t="s">
        <v>129</v>
      </c>
      <c r="B19" s="289" t="s">
        <v>130</v>
      </c>
      <c r="C19" s="289"/>
      <c r="D19" s="218">
        <f>IFERROR(D18*3.67,"")</f>
        <v>0</v>
      </c>
      <c r="E19" s="220" t="s">
        <v>163</v>
      </c>
    </row>
    <row r="20" spans="1:5" x14ac:dyDescent="0.3">
      <c r="A20" s="183"/>
      <c r="B20" s="183"/>
      <c r="C20" s="183"/>
      <c r="D20" s="183"/>
    </row>
  </sheetData>
  <sheetProtection algorithmName="SHA-512" hashValue="LM/UOIgZ0eFVw5QQ+4m/r9LCoS8iyWfuHWUVp52cuVzAJmAp1ZYBuRyejGOsEE7Cowu8NgkfQgu4SnZA6COMgA==" saltValue="8NrbBq+CMx653LD6rfWONQ==" spinCount="100000" sheet="1" objects="1" scenarios="1"/>
  <protectedRanges>
    <protectedRange sqref="B6:G7" name="Range1"/>
  </protectedRanges>
  <mergeCells count="7">
    <mergeCell ref="B15:C15"/>
    <mergeCell ref="B18:C18"/>
    <mergeCell ref="B19:C19"/>
    <mergeCell ref="A4:G4"/>
    <mergeCell ref="B10:C10"/>
    <mergeCell ref="B11:C11"/>
    <mergeCell ref="B14:C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15" ma:contentTypeDescription="Create a new document." ma:contentTypeScope="" ma:versionID="95ecdbb8ea594301dc177f5558a4efa2">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de0de08b3cea0a59fb83111f5d1d8dec"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14C1C8-36E1-4228-83E0-95CD91C170F8}">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 ds:uri="9ac66888-105e-4e54-b39a-e32c984792c9"/>
    <ds:schemaRef ds:uri="http://schemas.microsoft.com/sharepoint/v4"/>
    <ds:schemaRef ds:uri="04007bd9-c0d9-4f27-a4ad-edebe3770499"/>
    <ds:schemaRef ds:uri="http://schemas.microsoft.com/sharepoint/v3"/>
    <ds:schemaRef ds:uri="http://purl.org/dc/dcmitype/"/>
  </ds:schemaRefs>
</ds:datastoreItem>
</file>

<file path=customXml/itemProps2.xml><?xml version="1.0" encoding="utf-8"?>
<ds:datastoreItem xmlns:ds="http://schemas.openxmlformats.org/officeDocument/2006/customXml" ds:itemID="{D0359F68-1A4F-4879-B413-1A21ABB1F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312CC-DF37-4EAC-931A-2E2FDFE66A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Instrucciones</vt:lpstr>
      <vt:lpstr>Hoja De Calculo</vt:lpstr>
      <vt:lpstr>Herramienta de HWP</vt:lpstr>
      <vt:lpstr>HWP C del Área de Actividad</vt:lpstr>
      <vt:lpstr>HWP C Línea de Base</vt:lpstr>
      <vt:lpstr>'Hoja De Calculo'!Print_Area</vt:lpstr>
      <vt:lpstr>Version</vt:lpstr>
    </vt:vector>
  </TitlesOfParts>
  <Manager/>
  <Company>Climate Action Reserve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Z. Lee</dc:creator>
  <cp:keywords/>
  <dc:description/>
  <cp:lastModifiedBy>Amy Kessler</cp:lastModifiedBy>
  <cp:revision/>
  <dcterms:created xsi:type="dcterms:W3CDTF">2012-07-16T23:12:37Z</dcterms:created>
  <dcterms:modified xsi:type="dcterms:W3CDTF">2020-01-03T23:31:15Z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AuthorIds_UIVersion_3072">
    <vt:lpwstr>43</vt:lpwstr>
  </property>
</Properties>
</file>